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l\Desktop\Document\"/>
    </mc:Choice>
  </mc:AlternateContent>
  <bookViews>
    <workbookView xWindow="0" yWindow="0" windowWidth="28770" windowHeight="1236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22" i="2" l="1"/>
  <c r="L617" i="2"/>
  <c r="L614" i="2"/>
  <c r="L75" i="2"/>
  <c r="L604" i="2"/>
  <c r="L601" i="2"/>
  <c r="L598" i="2"/>
  <c r="L593" i="2"/>
  <c r="L587" i="2"/>
  <c r="L582" i="2"/>
  <c r="O503" i="2"/>
  <c r="O576" i="2" l="1"/>
  <c r="L576" i="2"/>
  <c r="L574" i="2"/>
  <c r="L572" i="2"/>
  <c r="L570" i="2"/>
  <c r="L568" i="2"/>
  <c r="M557" i="2"/>
  <c r="L555" i="2"/>
  <c r="L553" i="2"/>
  <c r="M551" i="2"/>
  <c r="M548" i="2"/>
  <c r="L546" i="2"/>
  <c r="L544" i="2"/>
  <c r="L542" i="2"/>
  <c r="L540" i="2"/>
  <c r="L537" i="2"/>
  <c r="K534" i="2"/>
  <c r="L534" i="2" s="1"/>
  <c r="K531" i="2"/>
  <c r="L531" i="2" s="1"/>
  <c r="O523" i="2"/>
  <c r="O521" i="2"/>
  <c r="L528" i="2"/>
  <c r="L526" i="2"/>
  <c r="O557" i="2" l="1"/>
  <c r="P576" i="2" s="1"/>
  <c r="L523" i="2"/>
  <c r="L521" i="2"/>
  <c r="O462" i="2"/>
  <c r="O463" i="2"/>
  <c r="O464" i="2" s="1"/>
  <c r="L509" i="2"/>
  <c r="L507" i="2"/>
  <c r="L505" i="2"/>
  <c r="L503" i="2"/>
  <c r="L501" i="2"/>
  <c r="L497" i="2"/>
  <c r="L493" i="2"/>
  <c r="L491" i="2"/>
  <c r="L488" i="2"/>
  <c r="L486" i="2"/>
  <c r="L484" i="2"/>
  <c r="L482" i="2"/>
  <c r="L479" i="2"/>
  <c r="M477" i="2"/>
  <c r="L473" i="2"/>
  <c r="M462" i="2"/>
  <c r="L457" i="2"/>
  <c r="M452" i="2"/>
  <c r="M450" i="2"/>
  <c r="M448" i="2"/>
  <c r="M446" i="2"/>
  <c r="M443" i="2"/>
  <c r="M439" i="2"/>
  <c r="M437" i="2"/>
  <c r="M435" i="2"/>
  <c r="M433" i="2"/>
  <c r="M427" i="2"/>
  <c r="O513" i="2" l="1"/>
  <c r="M460" i="2"/>
  <c r="M455" i="2"/>
  <c r="L453" i="2"/>
  <c r="M441" i="2"/>
  <c r="M431" i="2"/>
  <c r="M429" i="2"/>
  <c r="M417" i="2"/>
  <c r="M416" i="2"/>
  <c r="M415" i="2"/>
  <c r="M413" i="2"/>
  <c r="M412" i="2"/>
  <c r="M410" i="2"/>
  <c r="M409" i="2"/>
  <c r="M407" i="2"/>
  <c r="L405" i="2"/>
  <c r="L402" i="2"/>
  <c r="L401" i="2"/>
  <c r="L400" i="2"/>
  <c r="L399" i="2"/>
  <c r="L398" i="2"/>
  <c r="M362" i="2"/>
  <c r="M372" i="2"/>
  <c r="M371" i="2"/>
  <c r="M370" i="2"/>
  <c r="M369" i="2"/>
  <c r="M368" i="2"/>
  <c r="M367" i="2"/>
  <c r="M366" i="2"/>
  <c r="M365" i="2"/>
  <c r="M393" i="2"/>
  <c r="O393" i="2" s="1"/>
  <c r="M391" i="2"/>
  <c r="O391" i="2" s="1"/>
  <c r="M389" i="2"/>
  <c r="M388" i="2"/>
  <c r="M386" i="2"/>
  <c r="M385" i="2"/>
  <c r="M384" i="2"/>
  <c r="M383" i="2"/>
  <c r="M382" i="2"/>
  <c r="M381" i="2"/>
  <c r="M380" i="2"/>
  <c r="M379" i="2"/>
  <c r="M378" i="2"/>
  <c r="L335" i="2"/>
  <c r="L334" i="2"/>
  <c r="L333" i="2"/>
  <c r="L360" i="2"/>
  <c r="L359" i="2"/>
  <c r="L358" i="2"/>
  <c r="L357" i="2"/>
  <c r="L356" i="2"/>
  <c r="L355" i="2"/>
  <c r="L354" i="2"/>
  <c r="L352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2" i="2"/>
  <c r="L331" i="2"/>
  <c r="L323" i="2"/>
  <c r="L322" i="2"/>
  <c r="L315" i="2"/>
  <c r="O578" i="2" l="1"/>
  <c r="O582" i="2" s="1"/>
  <c r="O389" i="2"/>
  <c r="O386" i="2"/>
  <c r="O360" i="2"/>
  <c r="O352" i="2"/>
  <c r="O353" i="2" s="1"/>
  <c r="K69" i="2"/>
  <c r="L287" i="2"/>
  <c r="L286" i="2"/>
  <c r="L284" i="2"/>
  <c r="K324" i="2"/>
  <c r="L321" i="2"/>
  <c r="L320" i="2"/>
  <c r="L319" i="2"/>
  <c r="L318" i="2"/>
  <c r="L317" i="2"/>
  <c r="L316" i="2"/>
  <c r="L314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5" i="2"/>
  <c r="L270" i="2"/>
  <c r="L251" i="2"/>
  <c r="L243" i="2"/>
  <c r="L238" i="2"/>
  <c r="K279" i="2"/>
  <c r="L278" i="2"/>
  <c r="L277" i="2"/>
  <c r="L276" i="2"/>
  <c r="L273" i="2"/>
  <c r="L272" i="2"/>
  <c r="L271" i="2"/>
  <c r="L269" i="2"/>
  <c r="L268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0" i="2"/>
  <c r="L249" i="2"/>
  <c r="L248" i="2"/>
  <c r="L247" i="2"/>
  <c r="L246" i="2"/>
  <c r="L245" i="2"/>
  <c r="L244" i="2"/>
  <c r="L242" i="2"/>
  <c r="L241" i="2"/>
  <c r="L230" i="2"/>
  <c r="L229" i="2"/>
  <c r="L228" i="2"/>
  <c r="L227" i="2"/>
  <c r="L226" i="2"/>
  <c r="L225" i="2"/>
  <c r="L224" i="2"/>
  <c r="L220" i="2"/>
  <c r="L217" i="2"/>
  <c r="L216" i="2"/>
  <c r="L209" i="2"/>
  <c r="L199" i="2"/>
  <c r="K232" i="2"/>
  <c r="L231" i="2"/>
  <c r="L222" i="2"/>
  <c r="L221" i="2"/>
  <c r="L219" i="2"/>
  <c r="L218" i="2"/>
  <c r="L215" i="2"/>
  <c r="L214" i="2"/>
  <c r="L213" i="2"/>
  <c r="L212" i="2"/>
  <c r="L211" i="2"/>
  <c r="L210" i="2"/>
  <c r="L208" i="2"/>
  <c r="L205" i="2"/>
  <c r="L203" i="2"/>
  <c r="L202" i="2"/>
  <c r="L201" i="2"/>
  <c r="L200" i="2"/>
  <c r="L198" i="2"/>
  <c r="L197" i="2"/>
  <c r="L195" i="2"/>
  <c r="L194" i="2"/>
  <c r="L190" i="2"/>
  <c r="O191" i="2" s="1"/>
  <c r="L183" i="2"/>
  <c r="L182" i="2"/>
  <c r="L181" i="2"/>
  <c r="L180" i="2"/>
  <c r="L179" i="2"/>
  <c r="L178" i="2"/>
  <c r="L175" i="2"/>
  <c r="L166" i="2"/>
  <c r="L174" i="2"/>
  <c r="L173" i="2"/>
  <c r="L171" i="2"/>
  <c r="L170" i="2"/>
  <c r="L169" i="2"/>
  <c r="L168" i="2"/>
  <c r="L167" i="2"/>
  <c r="L165" i="2"/>
  <c r="L164" i="2"/>
  <c r="L163" i="2"/>
  <c r="L160" i="2"/>
  <c r="L156" i="2"/>
  <c r="L155" i="2"/>
  <c r="L151" i="2"/>
  <c r="L150" i="2"/>
  <c r="L149" i="2"/>
  <c r="L148" i="2"/>
  <c r="L147" i="2"/>
  <c r="L143" i="2"/>
  <c r="L137" i="2"/>
  <c r="L136" i="2"/>
  <c r="L135" i="2"/>
  <c r="L134" i="2"/>
  <c r="L133" i="2"/>
  <c r="L132" i="2"/>
  <c r="L130" i="2"/>
  <c r="L172" i="2"/>
  <c r="L162" i="2"/>
  <c r="L161" i="2"/>
  <c r="L158" i="2"/>
  <c r="K96" i="2"/>
  <c r="O137" i="2"/>
  <c r="O265" i="2" l="1"/>
  <c r="O278" i="2"/>
  <c r="O292" i="2"/>
  <c r="O272" i="2"/>
  <c r="O323" i="2"/>
  <c r="O310" i="2"/>
  <c r="O311" i="2" s="1"/>
  <c r="O201" i="2"/>
  <c r="O219" i="2"/>
  <c r="O221" i="2" s="1"/>
  <c r="O196" i="2"/>
  <c r="O151" i="2"/>
  <c r="O183" i="2"/>
  <c r="O172" i="2"/>
  <c r="O173" i="2" s="1"/>
  <c r="L126" i="2"/>
  <c r="L124" i="2"/>
  <c r="L122" i="2"/>
  <c r="L120" i="2"/>
  <c r="L118" i="2"/>
  <c r="L121" i="2"/>
  <c r="L119" i="2"/>
  <c r="L115" i="2"/>
  <c r="L116" i="2"/>
  <c r="L117" i="2"/>
  <c r="L114" i="2"/>
  <c r="L111" i="2"/>
  <c r="O59" i="2"/>
  <c r="L56" i="2"/>
  <c r="L66" i="2"/>
  <c r="O202" i="2" l="1"/>
  <c r="O122" i="2"/>
  <c r="O106" i="2"/>
  <c r="K107" i="2"/>
  <c r="K77" i="2" l="1"/>
  <c r="K97" i="2"/>
  <c r="L85" i="2"/>
  <c r="K85" i="2" s="1"/>
  <c r="K90" i="2"/>
  <c r="K89" i="2"/>
  <c r="K88" i="2"/>
  <c r="K87" i="2"/>
  <c r="K86" i="2"/>
  <c r="K84" i="2"/>
  <c r="K83" i="2"/>
  <c r="K82" i="2"/>
  <c r="K81" i="2"/>
  <c r="K80" i="2"/>
  <c r="K79" i="2"/>
  <c r="K78" i="2"/>
  <c r="K75" i="2"/>
  <c r="P73" i="2"/>
  <c r="O73" i="2"/>
  <c r="K73" i="2"/>
  <c r="K71" i="2"/>
  <c r="K70" i="2"/>
  <c r="O68" i="2"/>
  <c r="Q68" i="2" s="1"/>
  <c r="K68" i="2"/>
  <c r="K64" i="2"/>
  <c r="K61" i="2"/>
  <c r="K59" i="2"/>
  <c r="O53" i="2"/>
  <c r="K52" i="2"/>
  <c r="K53" i="2"/>
  <c r="P41" i="2"/>
  <c r="K39" i="2"/>
  <c r="L27" i="2"/>
  <c r="K37" i="2"/>
  <c r="L38" i="2"/>
  <c r="K38" i="2" s="1"/>
  <c r="L41" i="2"/>
  <c r="K41" i="2" s="1"/>
  <c r="K35" i="2"/>
  <c r="K36" i="2"/>
  <c r="O105" i="2" l="1"/>
  <c r="Q105" i="2" s="1"/>
  <c r="Q73" i="2"/>
  <c r="R74" i="2" s="1"/>
  <c r="K33" i="2"/>
  <c r="K32" i="2"/>
  <c r="K31" i="2"/>
  <c r="K30" i="2"/>
  <c r="K29" i="2"/>
  <c r="K28" i="2"/>
  <c r="K16" i="2"/>
  <c r="K23" i="2" l="1"/>
  <c r="K18" i="2"/>
  <c r="K19" i="2"/>
  <c r="K186" i="2"/>
  <c r="K184" i="2"/>
  <c r="K138" i="2"/>
  <c r="K129" i="2"/>
  <c r="K128" i="2"/>
  <c r="K127" i="2"/>
  <c r="K110" i="2"/>
  <c r="K109" i="2"/>
  <c r="K108" i="2"/>
  <c r="K105" i="2"/>
  <c r="K104" i="2"/>
  <c r="K102" i="2"/>
  <c r="K100" i="2"/>
  <c r="K99" i="2"/>
  <c r="K98" i="2"/>
  <c r="K27" i="2"/>
  <c r="K26" i="2"/>
  <c r="K25" i="2"/>
  <c r="K24" i="2"/>
  <c r="K22" i="2"/>
  <c r="K21" i="2"/>
  <c r="K20" i="2"/>
  <c r="L14" i="2"/>
  <c r="O41" i="2" s="1"/>
  <c r="Q41" i="2" s="1"/>
  <c r="K14" i="2" l="1"/>
</calcChain>
</file>

<file path=xl/sharedStrings.xml><?xml version="1.0" encoding="utf-8"?>
<sst xmlns="http://schemas.openxmlformats.org/spreadsheetml/2006/main" count="2307" uniqueCount="430">
  <si>
    <t>REGION:</t>
  </si>
  <si>
    <t>PROVINCE:</t>
  </si>
  <si>
    <t>Code (PAP)</t>
  </si>
  <si>
    <t>PMO/End-User</t>
  </si>
  <si>
    <t>Is this an Early Procurement Activity ?(Yes/No.)</t>
  </si>
  <si>
    <t>Schedule for Each Procurement Activity</t>
  </si>
  <si>
    <t>Remarks(brief description of Project)</t>
  </si>
  <si>
    <t>Procurement Project</t>
  </si>
  <si>
    <t>Mode of Procurement</t>
  </si>
  <si>
    <t>Advertisment/Posting of IB/REI</t>
  </si>
  <si>
    <t>Submission/Opening of Bid</t>
  </si>
  <si>
    <t>Notice of Award</t>
  </si>
  <si>
    <t>Contract Signing</t>
  </si>
  <si>
    <t>Source of Fund</t>
  </si>
  <si>
    <t>Estimated Budget (PhP)</t>
  </si>
  <si>
    <t>Total</t>
  </si>
  <si>
    <t>MOOE</t>
  </si>
  <si>
    <t>CO</t>
  </si>
  <si>
    <t>III</t>
  </si>
  <si>
    <t>BULACAN</t>
  </si>
  <si>
    <t>MUNICIPALITY:   SAN RAFAEL</t>
  </si>
  <si>
    <t>Prepared by:</t>
  </si>
  <si>
    <t>Approved by:</t>
  </si>
  <si>
    <t>NERISSA L. VILLANUEVA</t>
  </si>
  <si>
    <t>MARK CHOLO I. VIOLAGO</t>
  </si>
  <si>
    <t>Municipal Mayor</t>
  </si>
  <si>
    <t>Municipal Budget Officer</t>
  </si>
  <si>
    <t>ANNUAL PROCUREMENT PLAN</t>
  </si>
  <si>
    <t>Supplies and Materials</t>
  </si>
  <si>
    <t xml:space="preserve">      Office Supplies </t>
  </si>
  <si>
    <t>Office of the Mayor</t>
  </si>
  <si>
    <t>No</t>
  </si>
  <si>
    <t>Bidding/Shopping</t>
  </si>
  <si>
    <t>January to December, 2025</t>
  </si>
  <si>
    <t>General Fund</t>
  </si>
  <si>
    <t>Office of the Sangguniang Bayan</t>
  </si>
  <si>
    <t>MPDO</t>
  </si>
  <si>
    <t>MCR</t>
  </si>
  <si>
    <t>Municipal Budget Office</t>
  </si>
  <si>
    <t>Municipal Accountant</t>
  </si>
  <si>
    <t>Municipal Treasurer</t>
  </si>
  <si>
    <t>Municipal Assessor</t>
  </si>
  <si>
    <t>Capitation Fund</t>
  </si>
  <si>
    <t>MSWD</t>
  </si>
  <si>
    <t>Municipal Population</t>
  </si>
  <si>
    <t>Municipal Agriculture</t>
  </si>
  <si>
    <t>Municipal Engineer</t>
  </si>
  <si>
    <t>MTO - Market</t>
  </si>
  <si>
    <t>MTO - Slaughterhouse</t>
  </si>
  <si>
    <t>MO - Police Services</t>
  </si>
  <si>
    <t>MO- Auditing Services</t>
  </si>
  <si>
    <t>MO - Fire Protection</t>
  </si>
  <si>
    <t>Sevice</t>
  </si>
  <si>
    <t>MO - Peace and</t>
  </si>
  <si>
    <t xml:space="preserve">   Order</t>
  </si>
  <si>
    <t>MO - Senior Citizen</t>
  </si>
  <si>
    <t xml:space="preserve">   and PWD's Welfare</t>
  </si>
  <si>
    <t>MO - Election</t>
  </si>
  <si>
    <t xml:space="preserve">Office of the Mayor -Parks and </t>
  </si>
  <si>
    <t xml:space="preserve">    Plaza</t>
  </si>
  <si>
    <t>MO - National Government</t>
  </si>
  <si>
    <t>Page 1</t>
  </si>
  <si>
    <t xml:space="preserve">       Accountable Forms</t>
  </si>
  <si>
    <t>Agency to Agency/</t>
  </si>
  <si>
    <t>Shopping</t>
  </si>
  <si>
    <t>Agency to Agency/Bidding/Shopping</t>
  </si>
  <si>
    <t>Agency for</t>
  </si>
  <si>
    <t>Supplies</t>
  </si>
  <si>
    <t>available at PS-</t>
  </si>
  <si>
    <t>DBM</t>
  </si>
  <si>
    <t>Shopping and</t>
  </si>
  <si>
    <t xml:space="preserve">Bidding for </t>
  </si>
  <si>
    <t>Supplies not</t>
  </si>
  <si>
    <t xml:space="preserve">     Non Accountable Forms</t>
  </si>
  <si>
    <t>Agency to Agency</t>
  </si>
  <si>
    <t xml:space="preserve">    Food Supplies</t>
  </si>
  <si>
    <t>Municipal Health Office</t>
  </si>
  <si>
    <t>MCR Forms</t>
  </si>
  <si>
    <t>(National Printing</t>
  </si>
  <si>
    <t>Food Supplies for</t>
  </si>
  <si>
    <t>Nutirition</t>
  </si>
  <si>
    <t>Supplemental</t>
  </si>
  <si>
    <t>Feeding</t>
  </si>
  <si>
    <t xml:space="preserve">   Drugs and Medicines</t>
  </si>
  <si>
    <t>Direct Contracting</t>
  </si>
  <si>
    <t>Disaster</t>
  </si>
  <si>
    <t>MHO -Disaster</t>
  </si>
  <si>
    <t>MDRRMO</t>
  </si>
  <si>
    <t xml:space="preserve">   Laboratory Supplies</t>
  </si>
  <si>
    <t xml:space="preserve">   Medical,  Dental and </t>
  </si>
  <si>
    <t xml:space="preserve">    Other Supplies and</t>
  </si>
  <si>
    <t xml:space="preserve">    Materials</t>
  </si>
  <si>
    <t>MO - Historical</t>
  </si>
  <si>
    <t>MO - MDRRMO</t>
  </si>
  <si>
    <t>MHO (MDRRMF)</t>
  </si>
  <si>
    <t>MSWDO (MDRRMF)</t>
  </si>
  <si>
    <t>Page 2</t>
  </si>
  <si>
    <t>Page 3</t>
  </si>
  <si>
    <t>CALENDAR YEAR 2025</t>
  </si>
  <si>
    <t>Trust Liabilites</t>
  </si>
  <si>
    <t>Medicines for</t>
  </si>
  <si>
    <t>Office of the Mayor - ( MO, Admin</t>
  </si>
  <si>
    <t>Permits, GSO, MDRRMO, PESO)</t>
  </si>
  <si>
    <t xml:space="preserve">Health Program </t>
  </si>
  <si>
    <t>For Disaster</t>
  </si>
  <si>
    <t xml:space="preserve">and Health </t>
  </si>
  <si>
    <t>Program</t>
  </si>
  <si>
    <t>Fuel, Oil and Lubricants</t>
  </si>
  <si>
    <t>Expenses</t>
  </si>
  <si>
    <t>MHO</t>
  </si>
  <si>
    <t>PNP</t>
  </si>
  <si>
    <t>BFP</t>
  </si>
  <si>
    <t>PNP ( HPG, 2nd Provincial)</t>
  </si>
  <si>
    <t>For Patrolling (Election)</t>
  </si>
  <si>
    <t>Office of the Mayor (MDRRMO</t>
  </si>
  <si>
    <t>GSO, MENRO,  MO, Command</t>
  </si>
  <si>
    <t>Center)</t>
  </si>
  <si>
    <t>Agricultural Supplies</t>
  </si>
  <si>
    <t>Textbook and Instructional</t>
  </si>
  <si>
    <t>Materials</t>
  </si>
  <si>
    <t>Utilities</t>
  </si>
  <si>
    <t>Water</t>
  </si>
  <si>
    <t>Parks and Plaza</t>
  </si>
  <si>
    <t>MTO - slaugterhouse</t>
  </si>
  <si>
    <t>Office of the Mayor (Municipal</t>
  </si>
  <si>
    <t xml:space="preserve">  Compound)</t>
  </si>
  <si>
    <t>MO - Sports</t>
  </si>
  <si>
    <t>Bidding</t>
  </si>
  <si>
    <t>June to October, 2025</t>
  </si>
  <si>
    <t>Electricity</t>
  </si>
  <si>
    <t>Office of the Mayor - Municipal</t>
  </si>
  <si>
    <t xml:space="preserve">  Compound, MRF, Streetlights</t>
  </si>
  <si>
    <t xml:space="preserve">  in By-Pass Road and Maharlika</t>
  </si>
  <si>
    <t xml:space="preserve">  Hihway</t>
  </si>
  <si>
    <t>MHO - RHU 11 &amp; RHU III</t>
  </si>
  <si>
    <t>MT) Market</t>
  </si>
  <si>
    <t>PNP - Cruz na Daan, By-Pass,</t>
  </si>
  <si>
    <t xml:space="preserve">            Poblacion</t>
  </si>
  <si>
    <t>Communication</t>
  </si>
  <si>
    <t>Postage and Couriier</t>
  </si>
  <si>
    <t>Telephone Expenses</t>
  </si>
  <si>
    <t>Office of the Mayor - MO, Admin</t>
  </si>
  <si>
    <t xml:space="preserve">  PESO, Permits, MDRRMO</t>
  </si>
  <si>
    <t>Sangguniang Bayan</t>
  </si>
  <si>
    <t xml:space="preserve">MTO </t>
  </si>
  <si>
    <t xml:space="preserve">  PESO, Permits, MDRRMO, RCS</t>
  </si>
  <si>
    <t xml:space="preserve">  Building</t>
  </si>
  <si>
    <t>NBI</t>
  </si>
  <si>
    <t>Page 4</t>
  </si>
  <si>
    <t>Consultancy Services</t>
  </si>
  <si>
    <t>Environment/Sanitary Services</t>
  </si>
  <si>
    <t>Office of the Mayor - Garbage</t>
  </si>
  <si>
    <t xml:space="preserve">    Collection and Disposal</t>
  </si>
  <si>
    <t>Security Services</t>
  </si>
  <si>
    <t>Other General Services</t>
  </si>
  <si>
    <t xml:space="preserve">  PESO, MDRRMO, Command</t>
  </si>
  <si>
    <t xml:space="preserve">  Center</t>
  </si>
  <si>
    <t>COA</t>
  </si>
  <si>
    <t>Peace and Order</t>
  </si>
  <si>
    <t>Repair and Maintenance</t>
  </si>
  <si>
    <t>Land Improvement</t>
  </si>
  <si>
    <t xml:space="preserve">Office of the Mayor </t>
  </si>
  <si>
    <r>
      <t>Infrastructure Asset -</t>
    </r>
    <r>
      <rPr>
        <sz val="9"/>
        <color theme="1"/>
        <rFont val="Calibri"/>
        <family val="2"/>
        <scheme val="minor"/>
      </rPr>
      <t>Streetlight</t>
    </r>
  </si>
  <si>
    <t>Building and Other Stuctures</t>
  </si>
  <si>
    <t>MTO-  Market</t>
  </si>
  <si>
    <t>Page 5</t>
  </si>
  <si>
    <t>Office of the Mayor - Important</t>
  </si>
  <si>
    <t xml:space="preserve">   Historiacal Property</t>
  </si>
  <si>
    <t>Office of the Mayor - Commuity</t>
  </si>
  <si>
    <t xml:space="preserve">   Developmet</t>
  </si>
  <si>
    <t xml:space="preserve">PNP </t>
  </si>
  <si>
    <t>Office of the Mayor (MO, MENRO)</t>
  </si>
  <si>
    <t>(Buildings in Municipal Compound)</t>
  </si>
  <si>
    <t>Machinery and Equipment</t>
  </si>
  <si>
    <t>Office of the Mayor/Engineer</t>
  </si>
  <si>
    <t>(Peace and Order (CCTV)</t>
  </si>
  <si>
    <t>National Government Agncies</t>
  </si>
  <si>
    <t>Transportation Equipment</t>
  </si>
  <si>
    <t xml:space="preserve">Office of the Mayor (MO, </t>
  </si>
  <si>
    <t xml:space="preserve">   (MDRRMO, Command Center)</t>
  </si>
  <si>
    <t>Furniture and Fixtures</t>
  </si>
  <si>
    <t>Office of the Mayor (MO, Admin</t>
  </si>
  <si>
    <t xml:space="preserve">   (MDRRMO, Command Center</t>
  </si>
  <si>
    <t xml:space="preserve">   GSO, Permits, PESO&lt; HR)</t>
  </si>
  <si>
    <t>Page 6</t>
  </si>
  <si>
    <t>Taxes, Duties, Licenses</t>
  </si>
  <si>
    <t>Advertising Expenses</t>
  </si>
  <si>
    <t>Office of the Mayor - Historical</t>
  </si>
  <si>
    <t>Office of the Mayor - Sports</t>
  </si>
  <si>
    <t>MO - Peace and Order</t>
  </si>
  <si>
    <t>March to May, 2025</t>
  </si>
  <si>
    <t>MO - Other Programs</t>
  </si>
  <si>
    <t>Printing and Publication</t>
  </si>
  <si>
    <t>Page 7</t>
  </si>
  <si>
    <t>Office of the Mayor (MO. Admin,</t>
  </si>
  <si>
    <t xml:space="preserve">  Permits)</t>
  </si>
  <si>
    <t>Representation Expenses</t>
  </si>
  <si>
    <t>MO- Election</t>
  </si>
  <si>
    <t>NGAs</t>
  </si>
  <si>
    <t>Rent Expenses</t>
  </si>
  <si>
    <t>April to May, 2025</t>
  </si>
  <si>
    <t>Building</t>
  </si>
  <si>
    <t>Office of the Mayor/Municipal</t>
  </si>
  <si>
    <t xml:space="preserve">   Engineer</t>
  </si>
  <si>
    <t>June  to October, 2025</t>
  </si>
  <si>
    <t xml:space="preserve">Construction of Legislative </t>
  </si>
  <si>
    <t>Procurement of Office</t>
  </si>
  <si>
    <t>Equipment</t>
  </si>
  <si>
    <t>March to October, 2025</t>
  </si>
  <si>
    <t>February to September, 2025</t>
  </si>
  <si>
    <t>March to July, 2025</t>
  </si>
  <si>
    <t>March to December, 2025</t>
  </si>
  <si>
    <t>Page 8</t>
  </si>
  <si>
    <t>Techology Equipment</t>
  </si>
  <si>
    <r>
      <t xml:space="preserve">Information </t>
    </r>
    <r>
      <rPr>
        <sz val="10"/>
        <color theme="1"/>
        <rFont val="Calibri"/>
        <family val="2"/>
        <scheme val="minor"/>
      </rPr>
      <t>and Communication</t>
    </r>
  </si>
  <si>
    <t>March to September, 2025</t>
  </si>
  <si>
    <t>April to June, 2025</t>
  </si>
  <si>
    <t>Popcom</t>
  </si>
  <si>
    <t>Other Machinery and</t>
  </si>
  <si>
    <t>Office of the Mayor (MENRO)</t>
  </si>
  <si>
    <t>February to June, 2025</t>
  </si>
  <si>
    <t>Motor Vehicle</t>
  </si>
  <si>
    <t>March to June, 2025</t>
  </si>
  <si>
    <t>August to November, 2025</t>
  </si>
  <si>
    <t>Development Projects</t>
  </si>
  <si>
    <t xml:space="preserve">Asphalting of Road </t>
  </si>
  <si>
    <t xml:space="preserve">     Banca-Banca</t>
  </si>
  <si>
    <t xml:space="preserve">    Dagat-dagatan</t>
  </si>
  <si>
    <t xml:space="preserve">    San Agustin</t>
  </si>
  <si>
    <t xml:space="preserve">    San Roque</t>
  </si>
  <si>
    <t>January -March, 2025</t>
  </si>
  <si>
    <t>Repair and Maintenance of</t>
  </si>
  <si>
    <t xml:space="preserve">   Local Road</t>
  </si>
  <si>
    <t>Rehabilitation/Repair of</t>
  </si>
  <si>
    <t xml:space="preserve">   Drainage Canal - Maronquillo</t>
  </si>
  <si>
    <t>May  -August , 2025</t>
  </si>
  <si>
    <t>Land Improvement -Municipal</t>
  </si>
  <si>
    <t xml:space="preserve">   Compound</t>
  </si>
  <si>
    <t>Concreting of Road -Municipal</t>
  </si>
  <si>
    <t>Concreting of Road - Balagtas</t>
  </si>
  <si>
    <t xml:space="preserve">   BMA</t>
  </si>
  <si>
    <t>Concreting of Road - Capihan</t>
  </si>
  <si>
    <t>February  - April, 2025</t>
  </si>
  <si>
    <t>Concreting of Road - Coral</t>
  </si>
  <si>
    <t xml:space="preserve">   na Bato</t>
  </si>
  <si>
    <t>Concreting of Road - Maasim</t>
  </si>
  <si>
    <t>Concreting of Road - Paco</t>
  </si>
  <si>
    <t xml:space="preserve">Concreting of Road - </t>
  </si>
  <si>
    <t xml:space="preserve">    Mabalasbalas</t>
  </si>
  <si>
    <t>Page 9</t>
  </si>
  <si>
    <t xml:space="preserve">    Pansumalos</t>
  </si>
  <si>
    <t xml:space="preserve">    Pantubig</t>
  </si>
  <si>
    <t xml:space="preserve">    Pulo</t>
  </si>
  <si>
    <t xml:space="preserve">    Sampaloc</t>
  </si>
  <si>
    <t>Installation of Streetligjht -</t>
  </si>
  <si>
    <t xml:space="preserve">    By Pass Road</t>
  </si>
  <si>
    <t>Construction of  Health Center</t>
  </si>
  <si>
    <t xml:space="preserve">    Talacsan</t>
  </si>
  <si>
    <t xml:space="preserve">    Caingin</t>
  </si>
  <si>
    <t>Construction of  Day Care</t>
  </si>
  <si>
    <t xml:space="preserve">   Center - Salapungan</t>
  </si>
  <si>
    <t>Construction of Public</t>
  </si>
  <si>
    <t xml:space="preserve">  Facilities - Gymnasium in</t>
  </si>
  <si>
    <t xml:space="preserve">  Poblacion</t>
  </si>
  <si>
    <t>Construction of Barangay Hall</t>
  </si>
  <si>
    <t xml:space="preserve">   Extension - Maguinao</t>
  </si>
  <si>
    <t>Construction of Open Court</t>
  </si>
  <si>
    <t xml:space="preserve">   Pasont Intsik</t>
  </si>
  <si>
    <t>Construction of Covered Court</t>
  </si>
  <si>
    <t xml:space="preserve">   Pinacpinacan</t>
  </si>
  <si>
    <t>Construction of Garbage Bin</t>
  </si>
  <si>
    <t xml:space="preserve">Repair and Maintenance of </t>
  </si>
  <si>
    <t xml:space="preserve">   Slope Potection in Caingin</t>
  </si>
  <si>
    <t>Construction of Slope</t>
  </si>
  <si>
    <t xml:space="preserve">    Protection in Maronquillo</t>
  </si>
  <si>
    <t>Replacement of Basketball</t>
  </si>
  <si>
    <t xml:space="preserve">    Board and Ring (various</t>
  </si>
  <si>
    <t xml:space="preserve">    barangay)</t>
  </si>
  <si>
    <t>Construction of Drainage</t>
  </si>
  <si>
    <t>Construction of Multi-Purpose</t>
  </si>
  <si>
    <t xml:space="preserve">    Building (Pavilion) Poblacion</t>
  </si>
  <si>
    <t>LDRRMF</t>
  </si>
  <si>
    <t>Procurement of Medicines,</t>
  </si>
  <si>
    <t xml:space="preserve">   Medical Supplies and Other</t>
  </si>
  <si>
    <t xml:space="preserve">   Incidental Expenses during</t>
  </si>
  <si>
    <t xml:space="preserve">   Calamity</t>
  </si>
  <si>
    <t>Shopping/</t>
  </si>
  <si>
    <t>(LDRRMF)</t>
  </si>
  <si>
    <t>Procurement of Mist Blower</t>
  </si>
  <si>
    <t xml:space="preserve">    Machine</t>
  </si>
  <si>
    <t>April - June, 2025</t>
  </si>
  <si>
    <t>Purchase of Supplies and</t>
  </si>
  <si>
    <t xml:space="preserve">   Materials for Spraying</t>
  </si>
  <si>
    <t xml:space="preserve">   Activities</t>
  </si>
  <si>
    <t>Procurement of Insecticides</t>
  </si>
  <si>
    <t xml:space="preserve">   and larvicides</t>
  </si>
  <si>
    <t xml:space="preserve">Procurement of Dengue NS1 </t>
  </si>
  <si>
    <t>Procurement of OPS/NOPS</t>
  </si>
  <si>
    <t xml:space="preserve">    Antigen Kits</t>
  </si>
  <si>
    <t xml:space="preserve">   Kits</t>
  </si>
  <si>
    <t>Procurement of Flu Vaccine</t>
  </si>
  <si>
    <t xml:space="preserve">    for Health Worker, Volunters</t>
  </si>
  <si>
    <t xml:space="preserve">   and employees</t>
  </si>
  <si>
    <t>July to September, 2025</t>
  </si>
  <si>
    <t xml:space="preserve">Procurement of supplies for </t>
  </si>
  <si>
    <t xml:space="preserve">   Infection Control</t>
  </si>
  <si>
    <t>Procurement of supplies ,</t>
  </si>
  <si>
    <t xml:space="preserve">   foods and other expenses</t>
  </si>
  <si>
    <t xml:space="preserve">   for Nutrition in Emergency</t>
  </si>
  <si>
    <t xml:space="preserve">   Training</t>
  </si>
  <si>
    <t xml:space="preserve">   for Public Health Team</t>
  </si>
  <si>
    <t>Procurement of First Aid Kit</t>
  </si>
  <si>
    <t>Procurement of Hygiene Kit</t>
  </si>
  <si>
    <t>Procurement of Relief Goods</t>
  </si>
  <si>
    <t>Municipal Social Welfare and</t>
  </si>
  <si>
    <t>Development</t>
  </si>
  <si>
    <t>Procurement of Food Supplies</t>
  </si>
  <si>
    <t xml:space="preserve">   for Stockfpling</t>
  </si>
  <si>
    <t xml:space="preserve">   during State of Calamity</t>
  </si>
  <si>
    <t xml:space="preserve">  Phychological Support for</t>
  </si>
  <si>
    <t xml:space="preserve">   Families/Individuals affected</t>
  </si>
  <si>
    <t xml:space="preserve">   by calamities</t>
  </si>
  <si>
    <t>Page 10</t>
  </si>
  <si>
    <t>Procurement of goods for</t>
  </si>
  <si>
    <t xml:space="preserve">   farmers affected by calamities</t>
  </si>
  <si>
    <t>Office of the Municipal Agriculturist</t>
  </si>
  <si>
    <t>Diect Contracting</t>
  </si>
  <si>
    <t>Desilting and dredging of</t>
  </si>
  <si>
    <t xml:space="preserve">   creeks, canals and other</t>
  </si>
  <si>
    <t xml:space="preserve">   waterways</t>
  </si>
  <si>
    <t>Procurement of Disinfectants</t>
  </si>
  <si>
    <t>Office of the Mayor - MDRRMO</t>
  </si>
  <si>
    <t>Procurement of Supplies</t>
  </si>
  <si>
    <t xml:space="preserve">   and Other Materials for</t>
  </si>
  <si>
    <t xml:space="preserve">   the Conduct of Disinfection</t>
  </si>
  <si>
    <t>Food, Traning Materials and</t>
  </si>
  <si>
    <t xml:space="preserve">   other expenses for Trainingd,</t>
  </si>
  <si>
    <t xml:space="preserve">   orientation  and workshop</t>
  </si>
  <si>
    <t>Other Supplies and Material,</t>
  </si>
  <si>
    <t xml:space="preserve">  Food and other expenses for</t>
  </si>
  <si>
    <t xml:space="preserve">  Disaster Related Activities</t>
  </si>
  <si>
    <t xml:space="preserve">Procurement of Medical </t>
  </si>
  <si>
    <t xml:space="preserve">   Supplies for Emeregency</t>
  </si>
  <si>
    <t xml:space="preserve">   Response</t>
  </si>
  <si>
    <t>Procurement of PPEs</t>
  </si>
  <si>
    <t xml:space="preserve">Procurement of Supplies for </t>
  </si>
  <si>
    <t xml:space="preserve">   IEC Materials</t>
  </si>
  <si>
    <t>Printing of IEC Materials</t>
  </si>
  <si>
    <t>Printimg of Student Friendly</t>
  </si>
  <si>
    <t>Procument of Communication</t>
  </si>
  <si>
    <t xml:space="preserve">   Equipment for Command</t>
  </si>
  <si>
    <t xml:space="preserve">   Center</t>
  </si>
  <si>
    <t>Procurement of Early Warning</t>
  </si>
  <si>
    <t xml:space="preserve">   Device</t>
  </si>
  <si>
    <t xml:space="preserve">Meals and  supplies for </t>
  </si>
  <si>
    <t xml:space="preserve">   Earthquake and Fire Drills</t>
  </si>
  <si>
    <t xml:space="preserve">   Foods for Disaser Consciousness</t>
  </si>
  <si>
    <t>Procrement of Rescue Tools</t>
  </si>
  <si>
    <t xml:space="preserve">   and Equipment</t>
  </si>
  <si>
    <t>Page 11</t>
  </si>
  <si>
    <t xml:space="preserve">    Rescue Tools and Equipment</t>
  </si>
  <si>
    <t>Procurement of Road Marker</t>
  </si>
  <si>
    <t xml:space="preserve">Insurance Coverage of </t>
  </si>
  <si>
    <t xml:space="preserve">   Responders and Volunteers</t>
  </si>
  <si>
    <t>Meals for Emeregency Services</t>
  </si>
  <si>
    <t xml:space="preserve">  and Public Assistance</t>
  </si>
  <si>
    <t>Other Supplies and Materials</t>
  </si>
  <si>
    <t xml:space="preserve">   evacuation centers</t>
  </si>
  <si>
    <t xml:space="preserve">   in securing designated </t>
  </si>
  <si>
    <t>Individual in Crisis</t>
  </si>
  <si>
    <t>Situation</t>
  </si>
  <si>
    <t>Medicines for Indigents</t>
  </si>
  <si>
    <t>Office of the MSWD</t>
  </si>
  <si>
    <t>Direct Contractiong</t>
  </si>
  <si>
    <t>Medicines provided</t>
  </si>
  <si>
    <t xml:space="preserve">by partners </t>
  </si>
  <si>
    <t>pharmacy/stores</t>
  </si>
  <si>
    <t>for indigents</t>
  </si>
  <si>
    <t>Laboratory Services for</t>
  </si>
  <si>
    <t>Indigents</t>
  </si>
  <si>
    <t>Laboratory  services</t>
  </si>
  <si>
    <t>provided by</t>
  </si>
  <si>
    <t>laboratory and</t>
  </si>
  <si>
    <t>diagnostic centers</t>
  </si>
  <si>
    <t>Tourism Program</t>
  </si>
  <si>
    <t>Shopping/Bidding</t>
  </si>
  <si>
    <t>August - October</t>
  </si>
  <si>
    <t>For Angel Festival</t>
  </si>
  <si>
    <t>and Festival King &amp;</t>
  </si>
  <si>
    <t>Queen</t>
  </si>
  <si>
    <t>January  to December, 2025</t>
  </si>
  <si>
    <t xml:space="preserve">Materials </t>
  </si>
  <si>
    <t xml:space="preserve">Tourism Promotional </t>
  </si>
  <si>
    <t>Rental Expenses</t>
  </si>
  <si>
    <t>Page 12</t>
  </si>
  <si>
    <t>September  to November</t>
  </si>
  <si>
    <t>For  Paskong</t>
  </si>
  <si>
    <t>San Rafael</t>
  </si>
  <si>
    <t>Queen and Paskong</t>
  </si>
  <si>
    <t>Queen and for</t>
  </si>
  <si>
    <t>Paskong San Rafael</t>
  </si>
  <si>
    <t>Repair of Old</t>
  </si>
  <si>
    <t>Christmas Decors</t>
  </si>
  <si>
    <t>Page 13</t>
  </si>
  <si>
    <t>Expenses for</t>
  </si>
  <si>
    <t xml:space="preserve">Garbage Collection </t>
  </si>
  <si>
    <t>and disposal</t>
  </si>
  <si>
    <t>Individual hired to</t>
  </si>
  <si>
    <t xml:space="preserve">maintain the </t>
  </si>
  <si>
    <t xml:space="preserve">cleanliness of </t>
  </si>
  <si>
    <t>government bldg/</t>
  </si>
  <si>
    <t>facilities</t>
  </si>
  <si>
    <t>FDP Form a - Annual Procurement Plan</t>
  </si>
  <si>
    <t>July to December 2025</t>
  </si>
  <si>
    <t>February to April, 2025</t>
  </si>
  <si>
    <t xml:space="preserve">    Canal in Pinacpinacan</t>
  </si>
  <si>
    <t>Page 14</t>
  </si>
  <si>
    <t>Noted:</t>
  </si>
  <si>
    <t>Municipal Budget Officer/BAC Chairman</t>
  </si>
  <si>
    <t>MARILOU V. SANTOS</t>
  </si>
  <si>
    <t xml:space="preserve">Supply and Delivery of </t>
  </si>
  <si>
    <t>Good for Livelihood Assistance</t>
  </si>
  <si>
    <t>Office of the Mayor/PESO</t>
  </si>
  <si>
    <t>September - November, 2025</t>
  </si>
  <si>
    <t>September - December, 2025</t>
  </si>
  <si>
    <t>DOLE</t>
  </si>
  <si>
    <t>Sari-sari store</t>
  </si>
  <si>
    <t>Package for PWD</t>
  </si>
  <si>
    <t>Internet Subscription</t>
  </si>
  <si>
    <t>BAC, Head Secretariat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</si>
</sst>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7" fillId="0" borderId="9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43" fontId="6" fillId="0" borderId="0" xfId="1" applyFont="1"/>
    <xf numFmtId="43" fontId="0" fillId="0" borderId="0" xfId="1" applyFont="1"/>
    <xf numFmtId="43" fontId="6" fillId="0" borderId="0" xfId="0" applyNumberFormat="1" applyFont="1"/>
    <xf numFmtId="0" fontId="0" fillId="0" borderId="0" xfId="0" applyBorder="1"/>
    <xf numFmtId="43" fontId="0" fillId="0" borderId="0" xfId="1" applyFont="1" applyBorder="1"/>
    <xf numFmtId="43" fontId="0" fillId="0" borderId="0" xfId="0" applyNumberFormat="1"/>
    <xf numFmtId="0" fontId="7" fillId="0" borderId="0" xfId="0" applyFont="1" applyFill="1" applyBorder="1" applyAlignment="1">
      <alignment horizontal="left"/>
    </xf>
    <xf numFmtId="43" fontId="6" fillId="0" borderId="10" xfId="1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3" fontId="6" fillId="0" borderId="0" xfId="1" applyFont="1" applyBorder="1"/>
    <xf numFmtId="0" fontId="6" fillId="0" borderId="4" xfId="0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14" xfId="0" applyFont="1" applyFill="1" applyBorder="1" applyAlignment="1">
      <alignment horizontal="left"/>
    </xf>
    <xf numFmtId="0" fontId="6" fillId="0" borderId="14" xfId="0" applyFont="1" applyBorder="1"/>
    <xf numFmtId="0" fontId="6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2" xfId="0" applyFont="1" applyBorder="1"/>
    <xf numFmtId="0" fontId="6" fillId="0" borderId="10" xfId="0" applyFont="1" applyBorder="1"/>
    <xf numFmtId="0" fontId="6" fillId="0" borderId="3" xfId="0" applyFont="1" applyBorder="1"/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43" fontId="6" fillId="0" borderId="10" xfId="1" applyFont="1" applyBorder="1"/>
    <xf numFmtId="43" fontId="6" fillId="0" borderId="3" xfId="1" applyFont="1" applyBorder="1"/>
    <xf numFmtId="43" fontId="7" fillId="0" borderId="10" xfId="1" applyFont="1" applyBorder="1"/>
    <xf numFmtId="43" fontId="7" fillId="0" borderId="3" xfId="1" applyFont="1" applyBorder="1"/>
    <xf numFmtId="0" fontId="0" fillId="0" borderId="10" xfId="0" applyBorder="1"/>
    <xf numFmtId="0" fontId="0" fillId="0" borderId="3" xfId="0" applyBorder="1"/>
    <xf numFmtId="0" fontId="5" fillId="0" borderId="10" xfId="0" applyFont="1" applyBorder="1"/>
    <xf numFmtId="0" fontId="6" fillId="0" borderId="10" xfId="0" applyFont="1" applyFill="1" applyBorder="1"/>
    <xf numFmtId="0" fontId="0" fillId="0" borderId="13" xfId="0" applyBorder="1"/>
    <xf numFmtId="43" fontId="6" fillId="0" borderId="2" xfId="1" applyFont="1" applyBorder="1"/>
    <xf numFmtId="43" fontId="7" fillId="0" borderId="2" xfId="1" applyFont="1" applyBorder="1"/>
    <xf numFmtId="43" fontId="5" fillId="0" borderId="10" xfId="1" applyFont="1" applyBorder="1"/>
    <xf numFmtId="43" fontId="0" fillId="0" borderId="10" xfId="1" applyFont="1" applyBorder="1"/>
    <xf numFmtId="43" fontId="0" fillId="0" borderId="3" xfId="1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6" fillId="0" borderId="15" xfId="0" applyFont="1" applyBorder="1"/>
    <xf numFmtId="0" fontId="10" fillId="0" borderId="10" xfId="0" applyFont="1" applyBorder="1"/>
    <xf numFmtId="43" fontId="0" fillId="0" borderId="10" xfId="0" applyNumberFormat="1" applyBorder="1"/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4" xfId="0" quotePrefix="1" applyFont="1" applyBorder="1"/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4"/>
  <sheetViews>
    <sheetView tabSelected="1" topLeftCell="A638" workbookViewId="0">
      <selection activeCell="E651" sqref="E651:F651"/>
    </sheetView>
  </sheetViews>
  <sheetFormatPr defaultRowHeight="15"/>
  <cols>
    <col min="1" max="1" width="9.7109375" customWidth="1"/>
    <col min="2" max="2" width="27.7109375" customWidth="1"/>
    <col min="3" max="3" width="29.28515625" customWidth="1"/>
    <col min="4" max="4" width="14.85546875" customWidth="1"/>
    <col min="5" max="5" width="16.140625" customWidth="1"/>
    <col min="6" max="6" width="11.5703125" customWidth="1"/>
    <col min="7" max="7" width="11" customWidth="1"/>
    <col min="10" max="10" width="13.7109375" customWidth="1"/>
    <col min="11" max="11" width="15.140625" customWidth="1"/>
    <col min="12" max="12" width="18.42578125" customWidth="1"/>
    <col min="13" max="13" width="17.7109375" customWidth="1"/>
    <col min="14" max="14" width="15" customWidth="1"/>
    <col min="15" max="15" width="17.42578125" customWidth="1"/>
    <col min="16" max="16" width="17.5703125" customWidth="1"/>
    <col min="17" max="17" width="14.140625" customWidth="1"/>
    <col min="18" max="18" width="12.7109375" customWidth="1"/>
  </cols>
  <sheetData>
    <row r="1" spans="1:15">
      <c r="A1" t="s">
        <v>412</v>
      </c>
    </row>
    <row r="3" spans="1:15" ht="21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>
      <c r="A4" s="101" t="s">
        <v>98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6" spans="1:15" ht="15.75">
      <c r="A6" s="1" t="s">
        <v>0</v>
      </c>
      <c r="B6" t="s">
        <v>18</v>
      </c>
    </row>
    <row r="7" spans="1:15" ht="15.75">
      <c r="A7" s="1" t="s">
        <v>1</v>
      </c>
      <c r="B7" t="s">
        <v>19</v>
      </c>
    </row>
    <row r="8" spans="1:15" ht="12.75" customHeight="1">
      <c r="A8" s="1" t="s">
        <v>20</v>
      </c>
    </row>
    <row r="9" spans="1:15" ht="12.75" customHeight="1"/>
    <row r="10" spans="1:15" ht="24" customHeight="1"/>
    <row r="11" spans="1:15" ht="23.25" customHeight="1">
      <c r="A11" s="89" t="s">
        <v>2</v>
      </c>
      <c r="B11" s="91" t="s">
        <v>7</v>
      </c>
      <c r="C11" s="93" t="s">
        <v>3</v>
      </c>
      <c r="D11" s="5"/>
      <c r="E11" s="8"/>
      <c r="F11" s="95" t="s">
        <v>5</v>
      </c>
      <c r="G11" s="96"/>
      <c r="H11" s="96"/>
      <c r="I11" s="96"/>
      <c r="J11" s="93" t="s">
        <v>13</v>
      </c>
      <c r="K11" s="95" t="s">
        <v>14</v>
      </c>
      <c r="L11" s="96"/>
      <c r="M11" s="96"/>
      <c r="N11" s="93" t="s">
        <v>6</v>
      </c>
    </row>
    <row r="12" spans="1:15" ht="63" customHeight="1">
      <c r="A12" s="90"/>
      <c r="B12" s="92"/>
      <c r="C12" s="94"/>
      <c r="D12" s="7" t="s">
        <v>4</v>
      </c>
      <c r="E12" s="9" t="s">
        <v>8</v>
      </c>
      <c r="F12" s="6" t="s">
        <v>9</v>
      </c>
      <c r="G12" s="3" t="s">
        <v>10</v>
      </c>
      <c r="H12" s="3" t="s">
        <v>11</v>
      </c>
      <c r="I12" s="10" t="s">
        <v>12</v>
      </c>
      <c r="J12" s="94"/>
      <c r="K12" s="6" t="s">
        <v>15</v>
      </c>
      <c r="L12" s="4" t="s">
        <v>16</v>
      </c>
      <c r="M12" s="10" t="s">
        <v>17</v>
      </c>
      <c r="N12" s="94"/>
    </row>
    <row r="13" spans="1:15">
      <c r="A13" s="34"/>
      <c r="B13" s="33" t="s">
        <v>28</v>
      </c>
      <c r="C13" s="34"/>
      <c r="D13" s="34"/>
      <c r="E13" s="103" t="s">
        <v>65</v>
      </c>
      <c r="F13" s="27"/>
      <c r="G13" s="28"/>
      <c r="H13" s="28"/>
      <c r="I13" s="29"/>
      <c r="J13" s="28"/>
      <c r="K13" s="34"/>
      <c r="L13" s="34"/>
      <c r="M13" s="34"/>
      <c r="N13" s="34"/>
      <c r="O13" s="13"/>
    </row>
    <row r="14" spans="1:15">
      <c r="A14" s="35"/>
      <c r="B14" s="22" t="s">
        <v>29</v>
      </c>
      <c r="C14" s="35" t="s">
        <v>101</v>
      </c>
      <c r="D14" s="37" t="s">
        <v>31</v>
      </c>
      <c r="E14" s="104"/>
      <c r="F14" s="98" t="s">
        <v>33</v>
      </c>
      <c r="G14" s="83"/>
      <c r="H14" s="83"/>
      <c r="I14" s="84"/>
      <c r="J14" s="24" t="s">
        <v>34</v>
      </c>
      <c r="K14" s="43">
        <f>L14+M14</f>
        <v>2000453.26</v>
      </c>
      <c r="L14" s="23">
        <f>2000000+453.26</f>
        <v>2000453.26</v>
      </c>
      <c r="M14" s="43"/>
      <c r="N14" s="35" t="s">
        <v>66</v>
      </c>
      <c r="O14" s="13"/>
    </row>
    <row r="15" spans="1:15">
      <c r="A15" s="35"/>
      <c r="B15" s="22"/>
      <c r="C15" s="35" t="s">
        <v>102</v>
      </c>
      <c r="D15" s="37"/>
      <c r="E15" s="104"/>
      <c r="F15" s="58"/>
      <c r="G15" s="57"/>
      <c r="H15" s="57"/>
      <c r="I15" s="59"/>
      <c r="J15" s="24"/>
      <c r="K15" s="43"/>
      <c r="L15" s="23"/>
      <c r="M15" s="43"/>
      <c r="N15" s="35" t="s">
        <v>67</v>
      </c>
      <c r="O15" s="13"/>
    </row>
    <row r="16" spans="1:15">
      <c r="A16" s="35"/>
      <c r="B16" s="22"/>
      <c r="C16" s="35" t="s">
        <v>58</v>
      </c>
      <c r="D16" s="37" t="s">
        <v>31</v>
      </c>
      <c r="E16" s="104"/>
      <c r="F16" s="98" t="s">
        <v>33</v>
      </c>
      <c r="G16" s="83"/>
      <c r="H16" s="83"/>
      <c r="I16" s="84"/>
      <c r="J16" s="24" t="s">
        <v>34</v>
      </c>
      <c r="K16" s="43">
        <f>L16+M16</f>
        <v>20000</v>
      </c>
      <c r="L16" s="23">
        <v>20000</v>
      </c>
      <c r="M16" s="43"/>
      <c r="N16" s="35" t="s">
        <v>68</v>
      </c>
      <c r="O16" s="13"/>
    </row>
    <row r="17" spans="1:15">
      <c r="A17" s="35"/>
      <c r="B17" s="22"/>
      <c r="C17" s="35" t="s">
        <v>59</v>
      </c>
      <c r="D17" s="37"/>
      <c r="E17" s="104"/>
      <c r="F17" s="39"/>
      <c r="G17" s="25"/>
      <c r="H17" s="25"/>
      <c r="I17" s="40"/>
      <c r="J17" s="24"/>
      <c r="K17" s="43"/>
      <c r="L17" s="23"/>
      <c r="M17" s="43"/>
      <c r="N17" s="35" t="s">
        <v>69</v>
      </c>
      <c r="O17" s="13"/>
    </row>
    <row r="18" spans="1:15">
      <c r="A18" s="35"/>
      <c r="B18" s="22"/>
      <c r="C18" s="35" t="s">
        <v>35</v>
      </c>
      <c r="D18" s="37" t="s">
        <v>31</v>
      </c>
      <c r="E18" s="104"/>
      <c r="F18" s="98" t="s">
        <v>33</v>
      </c>
      <c r="G18" s="83"/>
      <c r="H18" s="83"/>
      <c r="I18" s="84"/>
      <c r="J18" s="24" t="s">
        <v>34</v>
      </c>
      <c r="K18" s="43">
        <f>L18+M18</f>
        <v>470000</v>
      </c>
      <c r="L18" s="43">
        <v>470000</v>
      </c>
      <c r="M18" s="43"/>
      <c r="N18" s="35"/>
      <c r="O18" s="13"/>
    </row>
    <row r="19" spans="1:15">
      <c r="A19" s="35"/>
      <c r="B19" s="22"/>
      <c r="C19" s="35" t="s">
        <v>36</v>
      </c>
      <c r="D19" s="37" t="s">
        <v>31</v>
      </c>
      <c r="E19" s="104"/>
      <c r="F19" s="98" t="s">
        <v>33</v>
      </c>
      <c r="G19" s="83"/>
      <c r="H19" s="83"/>
      <c r="I19" s="84"/>
      <c r="J19" s="24" t="s">
        <v>34</v>
      </c>
      <c r="K19" s="43">
        <f t="shared" ref="K19:K129" si="0">L19+M19</f>
        <v>90000</v>
      </c>
      <c r="L19" s="43">
        <v>90000</v>
      </c>
      <c r="M19" s="43"/>
      <c r="N19" s="35"/>
      <c r="O19" s="13"/>
    </row>
    <row r="20" spans="1:15">
      <c r="A20" s="35"/>
      <c r="B20" s="22"/>
      <c r="C20" s="35" t="s">
        <v>37</v>
      </c>
      <c r="D20" s="37" t="s">
        <v>31</v>
      </c>
      <c r="E20" s="104"/>
      <c r="F20" s="98" t="s">
        <v>33</v>
      </c>
      <c r="G20" s="83"/>
      <c r="H20" s="83"/>
      <c r="I20" s="84"/>
      <c r="J20" s="24" t="s">
        <v>34</v>
      </c>
      <c r="K20" s="43">
        <f t="shared" si="0"/>
        <v>86187</v>
      </c>
      <c r="L20" s="43">
        <v>86187</v>
      </c>
      <c r="M20" s="43"/>
      <c r="N20" s="35"/>
      <c r="O20" s="13"/>
    </row>
    <row r="21" spans="1:15">
      <c r="A21" s="35"/>
      <c r="B21" s="22"/>
      <c r="C21" s="35" t="s">
        <v>38</v>
      </c>
      <c r="D21" s="37" t="s">
        <v>31</v>
      </c>
      <c r="E21" s="104"/>
      <c r="F21" s="98" t="s">
        <v>33</v>
      </c>
      <c r="G21" s="83"/>
      <c r="H21" s="83"/>
      <c r="I21" s="84"/>
      <c r="J21" s="24" t="s">
        <v>34</v>
      </c>
      <c r="K21" s="43">
        <f t="shared" si="0"/>
        <v>250000</v>
      </c>
      <c r="L21" s="43">
        <v>250000</v>
      </c>
      <c r="M21" s="43"/>
      <c r="N21" s="35" t="s">
        <v>70</v>
      </c>
      <c r="O21" s="13"/>
    </row>
    <row r="22" spans="1:15">
      <c r="A22" s="35"/>
      <c r="B22" s="22"/>
      <c r="C22" s="35" t="s">
        <v>39</v>
      </c>
      <c r="D22" s="37" t="s">
        <v>31</v>
      </c>
      <c r="E22" s="104"/>
      <c r="F22" s="98" t="s">
        <v>33</v>
      </c>
      <c r="G22" s="83"/>
      <c r="H22" s="83"/>
      <c r="I22" s="84"/>
      <c r="J22" s="24" t="s">
        <v>34</v>
      </c>
      <c r="K22" s="43">
        <f t="shared" si="0"/>
        <v>150000</v>
      </c>
      <c r="L22" s="43">
        <v>150000</v>
      </c>
      <c r="M22" s="43"/>
      <c r="N22" s="35" t="s">
        <v>71</v>
      </c>
      <c r="O22" s="13"/>
    </row>
    <row r="23" spans="1:15">
      <c r="A23" s="35"/>
      <c r="B23" s="22"/>
      <c r="C23" s="35" t="s">
        <v>40</v>
      </c>
      <c r="D23" s="37" t="s">
        <v>31</v>
      </c>
      <c r="E23" s="104"/>
      <c r="F23" s="98" t="s">
        <v>33</v>
      </c>
      <c r="G23" s="83"/>
      <c r="H23" s="83"/>
      <c r="I23" s="84"/>
      <c r="J23" s="24" t="s">
        <v>34</v>
      </c>
      <c r="K23" s="43">
        <f t="shared" si="0"/>
        <v>240000</v>
      </c>
      <c r="L23" s="43">
        <v>240000</v>
      </c>
      <c r="M23" s="43"/>
      <c r="N23" s="35" t="s">
        <v>72</v>
      </c>
      <c r="O23" s="13"/>
    </row>
    <row r="24" spans="1:15">
      <c r="A24" s="35"/>
      <c r="B24" s="22"/>
      <c r="C24" s="35" t="s">
        <v>41</v>
      </c>
      <c r="D24" s="37" t="s">
        <v>31</v>
      </c>
      <c r="E24" s="104"/>
      <c r="F24" s="98" t="s">
        <v>33</v>
      </c>
      <c r="G24" s="83"/>
      <c r="H24" s="83"/>
      <c r="I24" s="84"/>
      <c r="J24" s="24" t="s">
        <v>34</v>
      </c>
      <c r="K24" s="43">
        <f t="shared" si="0"/>
        <v>120000</v>
      </c>
      <c r="L24" s="43">
        <v>120000</v>
      </c>
      <c r="M24" s="43"/>
      <c r="N24" s="35" t="s">
        <v>68</v>
      </c>
      <c r="O24" s="13"/>
    </row>
    <row r="25" spans="1:15">
      <c r="A25" s="35"/>
      <c r="B25" s="22"/>
      <c r="C25" s="35" t="s">
        <v>76</v>
      </c>
      <c r="D25" s="37" t="s">
        <v>31</v>
      </c>
      <c r="E25" s="104"/>
      <c r="F25" s="98" t="s">
        <v>33</v>
      </c>
      <c r="G25" s="83"/>
      <c r="H25" s="83"/>
      <c r="I25" s="84"/>
      <c r="J25" s="24" t="s">
        <v>34</v>
      </c>
      <c r="K25" s="43">
        <f t="shared" si="0"/>
        <v>650000</v>
      </c>
      <c r="L25" s="43">
        <v>650000</v>
      </c>
      <c r="M25" s="43"/>
      <c r="N25" s="35" t="s">
        <v>69</v>
      </c>
      <c r="O25" s="13"/>
    </row>
    <row r="26" spans="1:15">
      <c r="A26" s="35"/>
      <c r="B26" s="22"/>
      <c r="C26" s="35"/>
      <c r="D26" s="37"/>
      <c r="E26" s="104"/>
      <c r="F26" s="39"/>
      <c r="G26" s="25"/>
      <c r="H26" s="25"/>
      <c r="I26" s="40"/>
      <c r="J26" s="24" t="s">
        <v>42</v>
      </c>
      <c r="K26" s="43">
        <f t="shared" si="0"/>
        <v>450000</v>
      </c>
      <c r="L26" s="43">
        <v>450000</v>
      </c>
      <c r="M26" s="43"/>
      <c r="N26" s="35"/>
      <c r="O26" s="13"/>
    </row>
    <row r="27" spans="1:15">
      <c r="A27" s="35"/>
      <c r="B27" s="22"/>
      <c r="C27" s="35" t="s">
        <v>43</v>
      </c>
      <c r="D27" s="37" t="s">
        <v>31</v>
      </c>
      <c r="E27" s="104"/>
      <c r="F27" s="98" t="s">
        <v>33</v>
      </c>
      <c r="G27" s="83"/>
      <c r="H27" s="83"/>
      <c r="I27" s="84"/>
      <c r="J27" s="24" t="s">
        <v>34</v>
      </c>
      <c r="K27" s="43">
        <f t="shared" si="0"/>
        <v>670000</v>
      </c>
      <c r="L27" s="43">
        <f>350000+300000+20000</f>
        <v>670000</v>
      </c>
      <c r="M27" s="43"/>
      <c r="N27" s="35"/>
      <c r="O27" s="13"/>
    </row>
    <row r="28" spans="1:15">
      <c r="A28" s="35"/>
      <c r="B28" s="22"/>
      <c r="C28" s="35" t="s">
        <v>44</v>
      </c>
      <c r="D28" s="37" t="s">
        <v>31</v>
      </c>
      <c r="E28" s="104"/>
      <c r="F28" s="98" t="s">
        <v>33</v>
      </c>
      <c r="G28" s="83"/>
      <c r="H28" s="83"/>
      <c r="I28" s="84"/>
      <c r="J28" s="24" t="s">
        <v>34</v>
      </c>
      <c r="K28" s="43">
        <f t="shared" ref="K28" si="1">L28+M28</f>
        <v>100000</v>
      </c>
      <c r="L28" s="43">
        <v>100000</v>
      </c>
      <c r="M28" s="43"/>
      <c r="N28" s="35"/>
      <c r="O28" s="13"/>
    </row>
    <row r="29" spans="1:15">
      <c r="A29" s="35"/>
      <c r="B29" s="22"/>
      <c r="C29" s="35" t="s">
        <v>45</v>
      </c>
      <c r="D29" s="37" t="s">
        <v>31</v>
      </c>
      <c r="E29" s="104"/>
      <c r="F29" s="98" t="s">
        <v>33</v>
      </c>
      <c r="G29" s="83"/>
      <c r="H29" s="83"/>
      <c r="I29" s="84"/>
      <c r="J29" s="24" t="s">
        <v>34</v>
      </c>
      <c r="K29" s="43">
        <f t="shared" ref="K29:K33" si="2">L29+M29</f>
        <v>100000</v>
      </c>
      <c r="L29" s="43">
        <v>100000</v>
      </c>
      <c r="M29" s="43"/>
      <c r="N29" s="35"/>
      <c r="O29" s="13"/>
    </row>
    <row r="30" spans="1:15">
      <c r="A30" s="35"/>
      <c r="B30" s="22"/>
      <c r="C30" s="35" t="s">
        <v>46</v>
      </c>
      <c r="D30" s="37" t="s">
        <v>31</v>
      </c>
      <c r="E30" s="104"/>
      <c r="F30" s="98" t="s">
        <v>33</v>
      </c>
      <c r="G30" s="83"/>
      <c r="H30" s="83"/>
      <c r="I30" s="84"/>
      <c r="J30" s="24" t="s">
        <v>34</v>
      </c>
      <c r="K30" s="43">
        <f t="shared" si="2"/>
        <v>114698</v>
      </c>
      <c r="L30" s="43">
        <v>114698</v>
      </c>
      <c r="M30" s="43"/>
      <c r="N30" s="35"/>
      <c r="O30" s="13"/>
    </row>
    <row r="31" spans="1:15">
      <c r="A31" s="35"/>
      <c r="B31" s="22"/>
      <c r="C31" s="35" t="s">
        <v>47</v>
      </c>
      <c r="D31" s="37" t="s">
        <v>31</v>
      </c>
      <c r="E31" s="104"/>
      <c r="F31" s="98" t="s">
        <v>33</v>
      </c>
      <c r="G31" s="83"/>
      <c r="H31" s="83"/>
      <c r="I31" s="84"/>
      <c r="J31" s="24" t="s">
        <v>34</v>
      </c>
      <c r="K31" s="43">
        <f t="shared" si="2"/>
        <v>102710</v>
      </c>
      <c r="L31" s="43">
        <v>102710</v>
      </c>
      <c r="M31" s="43"/>
      <c r="N31" s="35"/>
      <c r="O31" s="13"/>
    </row>
    <row r="32" spans="1:15">
      <c r="A32" s="35"/>
      <c r="B32" s="22"/>
      <c r="C32" s="35" t="s">
        <v>48</v>
      </c>
      <c r="D32" s="37" t="s">
        <v>31</v>
      </c>
      <c r="E32" s="104"/>
      <c r="F32" s="98" t="s">
        <v>33</v>
      </c>
      <c r="G32" s="83"/>
      <c r="H32" s="83"/>
      <c r="I32" s="84"/>
      <c r="J32" s="24" t="s">
        <v>34</v>
      </c>
      <c r="K32" s="43">
        <f t="shared" si="2"/>
        <v>38987</v>
      </c>
      <c r="L32" s="43">
        <v>38987</v>
      </c>
      <c r="M32" s="43"/>
      <c r="N32" s="35"/>
      <c r="O32" s="13"/>
    </row>
    <row r="33" spans="1:17">
      <c r="A33" s="35"/>
      <c r="B33" s="22"/>
      <c r="C33" s="35" t="s">
        <v>49</v>
      </c>
      <c r="D33" s="37" t="s">
        <v>31</v>
      </c>
      <c r="E33" s="104"/>
      <c r="F33" s="98" t="s">
        <v>33</v>
      </c>
      <c r="G33" s="83"/>
      <c r="H33" s="83"/>
      <c r="I33" s="84"/>
      <c r="J33" s="24" t="s">
        <v>34</v>
      </c>
      <c r="K33" s="43">
        <f t="shared" si="2"/>
        <v>27500</v>
      </c>
      <c r="L33" s="43">
        <v>27500</v>
      </c>
      <c r="M33" s="43"/>
      <c r="N33" s="35"/>
      <c r="O33" s="13"/>
    </row>
    <row r="34" spans="1:17">
      <c r="A34" s="35"/>
      <c r="B34" s="22"/>
      <c r="C34" s="35" t="s">
        <v>51</v>
      </c>
      <c r="D34" s="37"/>
      <c r="E34" s="104"/>
      <c r="F34" s="39"/>
      <c r="G34" s="25"/>
      <c r="H34" s="25"/>
      <c r="I34" s="40"/>
      <c r="J34" s="24"/>
      <c r="K34" s="43"/>
      <c r="L34" s="43"/>
      <c r="M34" s="43"/>
      <c r="N34" s="35"/>
      <c r="O34" s="13"/>
    </row>
    <row r="35" spans="1:17">
      <c r="A35" s="35"/>
      <c r="B35" s="22"/>
      <c r="C35" s="35" t="s">
        <v>52</v>
      </c>
      <c r="D35" s="37" t="s">
        <v>31</v>
      </c>
      <c r="E35" s="104"/>
      <c r="F35" s="98" t="s">
        <v>33</v>
      </c>
      <c r="G35" s="83"/>
      <c r="H35" s="83"/>
      <c r="I35" s="84"/>
      <c r="J35" s="24" t="s">
        <v>34</v>
      </c>
      <c r="K35" s="43">
        <f t="shared" ref="K35" si="3">L35+M35</f>
        <v>27000</v>
      </c>
      <c r="L35" s="43">
        <v>27000</v>
      </c>
      <c r="M35" s="43"/>
      <c r="N35" s="35"/>
      <c r="O35" s="13"/>
    </row>
    <row r="36" spans="1:17">
      <c r="A36" s="35"/>
      <c r="B36" s="22"/>
      <c r="C36" s="35" t="s">
        <v>50</v>
      </c>
      <c r="D36" s="37" t="s">
        <v>31</v>
      </c>
      <c r="E36" s="104"/>
      <c r="F36" s="98" t="s">
        <v>33</v>
      </c>
      <c r="G36" s="83"/>
      <c r="H36" s="83"/>
      <c r="I36" s="84"/>
      <c r="J36" s="24" t="s">
        <v>34</v>
      </c>
      <c r="K36" s="43">
        <f t="shared" ref="K36" si="4">L36+M36</f>
        <v>22000</v>
      </c>
      <c r="L36" s="43">
        <v>22000</v>
      </c>
      <c r="M36" s="43"/>
      <c r="N36" s="35"/>
      <c r="O36" s="13"/>
    </row>
    <row r="37" spans="1:17">
      <c r="A37" s="35"/>
      <c r="B37" s="22"/>
      <c r="C37" s="35" t="s">
        <v>57</v>
      </c>
      <c r="D37" s="37" t="s">
        <v>31</v>
      </c>
      <c r="E37" s="104"/>
      <c r="F37" s="98" t="s">
        <v>33</v>
      </c>
      <c r="G37" s="83"/>
      <c r="H37" s="83"/>
      <c r="I37" s="84"/>
      <c r="J37" s="24" t="s">
        <v>34</v>
      </c>
      <c r="K37" s="43">
        <f t="shared" ref="K37" si="5">L37+M37</f>
        <v>50000</v>
      </c>
      <c r="L37" s="43">
        <v>50000</v>
      </c>
      <c r="M37" s="43"/>
      <c r="N37" s="35"/>
      <c r="O37" s="13"/>
    </row>
    <row r="38" spans="1:17">
      <c r="A38" s="35"/>
      <c r="B38" s="22"/>
      <c r="C38" s="35" t="s">
        <v>53</v>
      </c>
      <c r="D38" s="37" t="s">
        <v>31</v>
      </c>
      <c r="E38" s="104"/>
      <c r="F38" s="98" t="s">
        <v>33</v>
      </c>
      <c r="G38" s="83"/>
      <c r="H38" s="83"/>
      <c r="I38" s="84"/>
      <c r="J38" s="24" t="s">
        <v>34</v>
      </c>
      <c r="K38" s="43">
        <f t="shared" ref="K38" si="6">L38+M38</f>
        <v>28427</v>
      </c>
      <c r="L38" s="43">
        <f>20000+8427</f>
        <v>28427</v>
      </c>
      <c r="M38" s="43"/>
      <c r="N38" s="35"/>
      <c r="O38" s="13"/>
    </row>
    <row r="39" spans="1:17">
      <c r="A39" s="35"/>
      <c r="B39" s="22"/>
      <c r="C39" s="35" t="s">
        <v>54</v>
      </c>
      <c r="D39" s="37" t="s">
        <v>31</v>
      </c>
      <c r="E39" s="104"/>
      <c r="F39" s="98" t="s">
        <v>33</v>
      </c>
      <c r="G39" s="83"/>
      <c r="H39" s="83"/>
      <c r="I39" s="84"/>
      <c r="J39" s="24" t="s">
        <v>34</v>
      </c>
      <c r="K39" s="43">
        <f t="shared" ref="K39" si="7">L39+M39</f>
        <v>225000</v>
      </c>
      <c r="L39" s="43">
        <v>225000</v>
      </c>
      <c r="M39" s="43"/>
      <c r="N39" s="35"/>
      <c r="O39" s="13"/>
    </row>
    <row r="40" spans="1:17">
      <c r="A40" s="35"/>
      <c r="B40" s="22"/>
      <c r="C40" s="35" t="s">
        <v>60</v>
      </c>
      <c r="D40" s="37"/>
      <c r="E40" s="104"/>
      <c r="F40" s="39"/>
      <c r="G40" s="25"/>
      <c r="H40" s="25"/>
      <c r="I40" s="40"/>
      <c r="J40" s="24"/>
      <c r="K40" s="43"/>
      <c r="L40" s="43"/>
      <c r="M40" s="43"/>
      <c r="N40" s="35"/>
      <c r="O40" s="13"/>
    </row>
    <row r="41" spans="1:17">
      <c r="A41" s="35"/>
      <c r="B41" s="22"/>
      <c r="C41" s="35" t="s">
        <v>55</v>
      </c>
      <c r="D41" s="37" t="s">
        <v>31</v>
      </c>
      <c r="E41" s="104"/>
      <c r="F41" s="98" t="s">
        <v>33</v>
      </c>
      <c r="G41" s="83"/>
      <c r="H41" s="83"/>
      <c r="I41" s="84"/>
      <c r="J41" s="24" t="s">
        <v>34</v>
      </c>
      <c r="K41" s="43">
        <f t="shared" ref="K41" si="8">L41+M41</f>
        <v>230000</v>
      </c>
      <c r="L41" s="43">
        <f>150000+80000</f>
        <v>230000</v>
      </c>
      <c r="M41" s="43"/>
      <c r="N41" s="35"/>
      <c r="O41" s="18">
        <f>SUM(L14:L41)-L26</f>
        <v>5812962.2599999998</v>
      </c>
      <c r="P41" s="20">
        <f>5792962.26+20000</f>
        <v>5812962.2599999998</v>
      </c>
      <c r="Q41" s="21">
        <f>P41-O41</f>
        <v>0</v>
      </c>
    </row>
    <row r="42" spans="1:17">
      <c r="A42" s="36"/>
      <c r="B42" s="30"/>
      <c r="C42" s="36" t="s">
        <v>56</v>
      </c>
      <c r="D42" s="38"/>
      <c r="E42" s="105"/>
      <c r="F42" s="41"/>
      <c r="G42" s="32"/>
      <c r="H42" s="32"/>
      <c r="I42" s="42"/>
      <c r="J42" s="31"/>
      <c r="K42" s="44"/>
      <c r="L42" s="44"/>
      <c r="M42" s="44"/>
      <c r="N42" s="36"/>
      <c r="O42" s="13"/>
    </row>
    <row r="43" spans="1:17">
      <c r="A43" s="24"/>
      <c r="B43" s="22"/>
      <c r="C43" s="24"/>
      <c r="D43" s="25"/>
      <c r="E43" s="24"/>
      <c r="F43" s="25"/>
      <c r="G43" s="25"/>
      <c r="H43" s="25"/>
      <c r="I43" s="25"/>
      <c r="J43" s="24"/>
      <c r="K43" s="26"/>
      <c r="L43" s="26"/>
      <c r="M43" s="26"/>
      <c r="N43" s="24"/>
      <c r="O43" s="13"/>
    </row>
    <row r="44" spans="1:17">
      <c r="A44" s="83" t="s">
        <v>61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3"/>
    </row>
    <row r="45" spans="1:17">
      <c r="A45" s="24"/>
      <c r="B45" s="22"/>
      <c r="C45" s="24"/>
      <c r="D45" s="25"/>
      <c r="E45" s="24"/>
      <c r="F45" s="25"/>
      <c r="G45" s="25"/>
      <c r="H45" s="25"/>
      <c r="I45" s="25"/>
      <c r="J45" s="24"/>
      <c r="K45" s="26"/>
      <c r="L45" s="26"/>
      <c r="M45" s="26"/>
      <c r="N45" s="24"/>
      <c r="O45" s="13"/>
    </row>
    <row r="46" spans="1:17">
      <c r="A46" s="24"/>
      <c r="B46" s="22"/>
      <c r="C46" s="24"/>
      <c r="D46" s="25"/>
      <c r="E46" s="24"/>
      <c r="F46" s="25"/>
      <c r="G46" s="25"/>
      <c r="H46" s="25"/>
      <c r="I46" s="25"/>
      <c r="J46" s="24"/>
      <c r="K46" s="26"/>
      <c r="L46" s="26"/>
      <c r="M46" s="26"/>
      <c r="N46" s="24"/>
      <c r="O46" s="13"/>
    </row>
    <row r="47" spans="1:17">
      <c r="A47" s="13"/>
      <c r="B47" s="14"/>
      <c r="C47" s="13"/>
      <c r="D47" s="15"/>
      <c r="E47" s="13"/>
      <c r="F47" s="15"/>
      <c r="G47" s="15"/>
      <c r="H47" s="15"/>
      <c r="I47" s="15"/>
      <c r="J47" s="13"/>
      <c r="K47" s="16"/>
      <c r="L47" s="16"/>
      <c r="M47" s="16"/>
      <c r="N47" s="13"/>
      <c r="O47" s="13"/>
    </row>
    <row r="48" spans="1:17">
      <c r="A48" s="13"/>
      <c r="B48" s="14"/>
      <c r="C48" s="13"/>
      <c r="D48" s="15"/>
      <c r="E48" s="13"/>
      <c r="F48" s="15"/>
      <c r="G48" s="15"/>
      <c r="H48" s="15"/>
      <c r="I48" s="15"/>
      <c r="J48" s="13"/>
      <c r="K48" s="16"/>
      <c r="L48" s="16"/>
      <c r="M48" s="16"/>
      <c r="N48" s="13"/>
      <c r="O48" s="13"/>
    </row>
    <row r="49" spans="1:16">
      <c r="A49" s="89" t="s">
        <v>2</v>
      </c>
      <c r="B49" s="91" t="s">
        <v>7</v>
      </c>
      <c r="C49" s="93" t="s">
        <v>3</v>
      </c>
      <c r="D49" s="5"/>
      <c r="E49" s="12"/>
      <c r="F49" s="95" t="s">
        <v>5</v>
      </c>
      <c r="G49" s="96"/>
      <c r="H49" s="96"/>
      <c r="I49" s="96"/>
      <c r="J49" s="93" t="s">
        <v>13</v>
      </c>
      <c r="K49" s="95" t="s">
        <v>14</v>
      </c>
      <c r="L49" s="96"/>
      <c r="M49" s="96"/>
      <c r="N49" s="93" t="s">
        <v>6</v>
      </c>
      <c r="O49" s="13"/>
    </row>
    <row r="50" spans="1:16" ht="60">
      <c r="A50" s="90"/>
      <c r="B50" s="92"/>
      <c r="C50" s="94"/>
      <c r="D50" s="7" t="s">
        <v>4</v>
      </c>
      <c r="E50" s="11" t="s">
        <v>8</v>
      </c>
      <c r="F50" s="6" t="s">
        <v>9</v>
      </c>
      <c r="G50" s="3" t="s">
        <v>10</v>
      </c>
      <c r="H50" s="3" t="s">
        <v>11</v>
      </c>
      <c r="I50" s="10" t="s">
        <v>12</v>
      </c>
      <c r="J50" s="94"/>
      <c r="K50" s="6" t="s">
        <v>15</v>
      </c>
      <c r="L50" s="4" t="s">
        <v>16</v>
      </c>
      <c r="M50" s="10" t="s">
        <v>17</v>
      </c>
      <c r="N50" s="94"/>
      <c r="O50" s="13"/>
    </row>
    <row r="51" spans="1:16">
      <c r="A51" s="34"/>
      <c r="B51" s="33" t="s">
        <v>28</v>
      </c>
      <c r="C51" s="34"/>
      <c r="D51" s="34"/>
      <c r="E51" s="28"/>
      <c r="F51" s="27"/>
      <c r="G51" s="28"/>
      <c r="H51" s="28"/>
      <c r="I51" s="29"/>
      <c r="J51" s="28"/>
      <c r="K51" s="34"/>
      <c r="L51" s="34"/>
      <c r="M51" s="34"/>
      <c r="N51" s="34"/>
      <c r="O51" s="13"/>
    </row>
    <row r="52" spans="1:16">
      <c r="A52" s="35"/>
      <c r="B52" s="22" t="s">
        <v>62</v>
      </c>
      <c r="C52" s="35" t="s">
        <v>30</v>
      </c>
      <c r="D52" s="37" t="s">
        <v>31</v>
      </c>
      <c r="E52" s="24" t="s">
        <v>32</v>
      </c>
      <c r="F52" s="98" t="s">
        <v>33</v>
      </c>
      <c r="G52" s="83"/>
      <c r="H52" s="83"/>
      <c r="I52" s="84"/>
      <c r="J52" s="24" t="s">
        <v>34</v>
      </c>
      <c r="K52" s="43">
        <f t="shared" ref="K52:K53" si="9">L52+M52</f>
        <v>430000</v>
      </c>
      <c r="L52" s="23">
        <v>430000</v>
      </c>
      <c r="M52" s="43"/>
      <c r="N52" s="35"/>
      <c r="O52" s="13"/>
    </row>
    <row r="53" spans="1:16">
      <c r="A53" s="35"/>
      <c r="B53" s="22"/>
      <c r="C53" s="35" t="s">
        <v>40</v>
      </c>
      <c r="D53" s="37" t="s">
        <v>31</v>
      </c>
      <c r="E53" s="24" t="s">
        <v>63</v>
      </c>
      <c r="F53" s="98" t="s">
        <v>33</v>
      </c>
      <c r="G53" s="83"/>
      <c r="H53" s="83"/>
      <c r="I53" s="84"/>
      <c r="J53" s="24" t="s">
        <v>34</v>
      </c>
      <c r="K53" s="43">
        <f t="shared" si="9"/>
        <v>500000</v>
      </c>
      <c r="L53" s="43">
        <v>500000</v>
      </c>
      <c r="M53" s="43"/>
      <c r="N53" s="35"/>
      <c r="O53" s="18">
        <f>SUM(L52:L53)</f>
        <v>930000</v>
      </c>
    </row>
    <row r="54" spans="1:16">
      <c r="A54" s="35"/>
      <c r="B54" s="22"/>
      <c r="C54" s="35"/>
      <c r="D54" s="37"/>
      <c r="E54" s="24" t="s">
        <v>64</v>
      </c>
      <c r="F54" s="39"/>
      <c r="G54" s="25"/>
      <c r="H54" s="25"/>
      <c r="I54" s="40"/>
      <c r="J54" s="24"/>
      <c r="K54" s="43"/>
      <c r="L54" s="23"/>
      <c r="M54" s="43"/>
      <c r="N54" s="35"/>
      <c r="O54" s="13"/>
    </row>
    <row r="55" spans="1:16">
      <c r="A55" s="35"/>
      <c r="B55" s="22"/>
      <c r="C55" s="35"/>
      <c r="D55" s="37"/>
      <c r="E55" s="24"/>
      <c r="F55" s="98"/>
      <c r="G55" s="83"/>
      <c r="H55" s="83"/>
      <c r="I55" s="84"/>
      <c r="J55" s="24"/>
      <c r="K55" s="43"/>
      <c r="L55" s="43"/>
      <c r="M55" s="43"/>
      <c r="N55" s="35"/>
      <c r="O55" s="13"/>
    </row>
    <row r="56" spans="1:16">
      <c r="A56" s="35"/>
      <c r="B56" s="22" t="s">
        <v>73</v>
      </c>
      <c r="C56" s="35" t="s">
        <v>37</v>
      </c>
      <c r="D56" s="37" t="s">
        <v>31</v>
      </c>
      <c r="E56" s="24" t="s">
        <v>74</v>
      </c>
      <c r="F56" s="98" t="s">
        <v>33</v>
      </c>
      <c r="G56" s="83"/>
      <c r="H56" s="83"/>
      <c r="I56" s="84"/>
      <c r="J56" s="24" t="s">
        <v>34</v>
      </c>
      <c r="K56" s="43">
        <v>29701</v>
      </c>
      <c r="L56" s="43">
        <f>+K56</f>
        <v>29701</v>
      </c>
      <c r="M56" s="43"/>
      <c r="N56" s="35" t="s">
        <v>77</v>
      </c>
      <c r="O56" s="16">
        <v>29701</v>
      </c>
    </row>
    <row r="57" spans="1:16">
      <c r="A57" s="35"/>
      <c r="B57" s="22"/>
      <c r="C57" s="35"/>
      <c r="D57" s="37"/>
      <c r="E57" s="24"/>
      <c r="F57" s="98"/>
      <c r="G57" s="83"/>
      <c r="H57" s="83"/>
      <c r="I57" s="84"/>
      <c r="J57" s="24"/>
      <c r="K57" s="43"/>
      <c r="L57" s="43"/>
      <c r="M57" s="43"/>
      <c r="N57" s="35" t="s">
        <v>78</v>
      </c>
      <c r="O57" s="13"/>
    </row>
    <row r="58" spans="1:16">
      <c r="A58" s="35"/>
      <c r="B58" s="22"/>
      <c r="C58" s="35"/>
      <c r="D58" s="37"/>
      <c r="E58" s="24"/>
      <c r="F58" s="39"/>
      <c r="G58" s="25"/>
      <c r="H58" s="25"/>
      <c r="I58" s="40"/>
      <c r="J58" s="24"/>
      <c r="K58" s="43"/>
      <c r="L58" s="43"/>
      <c r="M58" s="43"/>
      <c r="N58" s="35"/>
      <c r="O58" s="13"/>
    </row>
    <row r="59" spans="1:16">
      <c r="A59" s="35"/>
      <c r="B59" s="22" t="s">
        <v>75</v>
      </c>
      <c r="C59" s="35" t="s">
        <v>76</v>
      </c>
      <c r="D59" s="37" t="s">
        <v>31</v>
      </c>
      <c r="E59" s="24" t="s">
        <v>32</v>
      </c>
      <c r="F59" s="98" t="s">
        <v>33</v>
      </c>
      <c r="G59" s="83"/>
      <c r="H59" s="83"/>
      <c r="I59" s="84"/>
      <c r="J59" s="24" t="s">
        <v>34</v>
      </c>
      <c r="K59" s="43">
        <f t="shared" ref="K59" si="10">L59+M59</f>
        <v>810700</v>
      </c>
      <c r="L59" s="23">
        <v>810700</v>
      </c>
      <c r="M59" s="43"/>
      <c r="N59" s="35" t="s">
        <v>79</v>
      </c>
      <c r="O59" s="18">
        <f>+L59+L61</f>
        <v>1810700</v>
      </c>
    </row>
    <row r="60" spans="1:16">
      <c r="A60" s="35"/>
      <c r="B60" s="22"/>
      <c r="C60" s="35"/>
      <c r="D60" s="37"/>
      <c r="E60" s="24"/>
      <c r="F60" s="98"/>
      <c r="G60" s="83"/>
      <c r="H60" s="83"/>
      <c r="I60" s="84"/>
      <c r="J60" s="24"/>
      <c r="K60" s="43"/>
      <c r="L60" s="43"/>
      <c r="M60" s="43"/>
      <c r="N60" s="35" t="s">
        <v>80</v>
      </c>
      <c r="O60" s="13"/>
    </row>
    <row r="61" spans="1:16">
      <c r="A61" s="35"/>
      <c r="B61" s="22"/>
      <c r="C61" s="35" t="s">
        <v>43</v>
      </c>
      <c r="D61" s="37" t="s">
        <v>31</v>
      </c>
      <c r="E61" s="24" t="s">
        <v>32</v>
      </c>
      <c r="F61" s="98" t="s">
        <v>33</v>
      </c>
      <c r="G61" s="83"/>
      <c r="H61" s="83"/>
      <c r="I61" s="84"/>
      <c r="J61" s="24" t="s">
        <v>34</v>
      </c>
      <c r="K61" s="43">
        <f t="shared" ref="K61" si="11">L61+M61</f>
        <v>1000000</v>
      </c>
      <c r="L61" s="23">
        <v>1000000</v>
      </c>
      <c r="M61" s="43"/>
      <c r="N61" s="35" t="s">
        <v>79</v>
      </c>
      <c r="O61" s="18"/>
      <c r="P61" s="17"/>
    </row>
    <row r="62" spans="1:16">
      <c r="A62" s="35"/>
      <c r="B62" s="22"/>
      <c r="C62" s="35"/>
      <c r="D62" s="37"/>
      <c r="E62" s="24"/>
      <c r="F62" s="98"/>
      <c r="G62" s="83"/>
      <c r="H62" s="83"/>
      <c r="I62" s="84"/>
      <c r="J62" s="24"/>
      <c r="K62" s="43"/>
      <c r="L62" s="43"/>
      <c r="M62" s="43"/>
      <c r="N62" s="35" t="s">
        <v>81</v>
      </c>
      <c r="O62" s="13"/>
    </row>
    <row r="63" spans="1:16">
      <c r="A63" s="35"/>
      <c r="B63" s="22"/>
      <c r="C63" s="35"/>
      <c r="D63" s="37"/>
      <c r="E63" s="24"/>
      <c r="F63" s="39"/>
      <c r="G63" s="25"/>
      <c r="H63" s="25"/>
      <c r="I63" s="40"/>
      <c r="J63" s="24"/>
      <c r="K63" s="43"/>
      <c r="L63" s="43"/>
      <c r="M63" s="43"/>
      <c r="N63" s="35" t="s">
        <v>82</v>
      </c>
      <c r="O63" s="13"/>
    </row>
    <row r="64" spans="1:16">
      <c r="A64" s="35"/>
      <c r="B64" s="22" t="s">
        <v>83</v>
      </c>
      <c r="C64" s="35" t="s">
        <v>76</v>
      </c>
      <c r="D64" s="37" t="s">
        <v>31</v>
      </c>
      <c r="E64" s="24" t="s">
        <v>32</v>
      </c>
      <c r="F64" s="98" t="s">
        <v>33</v>
      </c>
      <c r="G64" s="83"/>
      <c r="H64" s="83"/>
      <c r="I64" s="84"/>
      <c r="J64" s="24" t="s">
        <v>34</v>
      </c>
      <c r="K64" s="43">
        <f t="shared" ref="K64:K68" si="12">L64+M64</f>
        <v>6169000</v>
      </c>
      <c r="L64" s="23">
        <v>6169000</v>
      </c>
      <c r="M64" s="43"/>
      <c r="N64" s="35" t="s">
        <v>100</v>
      </c>
      <c r="O64" s="13"/>
    </row>
    <row r="65" spans="1:19">
      <c r="A65" s="35"/>
      <c r="B65" s="22"/>
      <c r="C65" s="35"/>
      <c r="D65" s="37"/>
      <c r="E65" s="24" t="s">
        <v>84</v>
      </c>
      <c r="F65" s="39"/>
      <c r="G65" s="25"/>
      <c r="H65" s="25"/>
      <c r="I65" s="40"/>
      <c r="J65" s="24"/>
      <c r="K65" s="43"/>
      <c r="L65" s="23"/>
      <c r="M65" s="43"/>
      <c r="N65" s="35" t="s">
        <v>103</v>
      </c>
      <c r="O65" s="13"/>
    </row>
    <row r="66" spans="1:19">
      <c r="A66" s="35"/>
      <c r="B66" s="22"/>
      <c r="C66" s="35"/>
      <c r="D66" s="37" t="s">
        <v>31</v>
      </c>
      <c r="E66" s="24" t="s">
        <v>32</v>
      </c>
      <c r="F66" s="98" t="s">
        <v>33</v>
      </c>
      <c r="G66" s="83"/>
      <c r="H66" s="83"/>
      <c r="I66" s="84"/>
      <c r="J66" s="24" t="s">
        <v>99</v>
      </c>
      <c r="K66" s="43">
        <v>1500000</v>
      </c>
      <c r="L66" s="23">
        <f>+K66</f>
        <v>1500000</v>
      </c>
      <c r="M66" s="43"/>
      <c r="N66" s="35"/>
      <c r="O66" s="13"/>
    </row>
    <row r="67" spans="1:19">
      <c r="A67" s="35"/>
      <c r="B67" s="22"/>
      <c r="C67" s="35"/>
      <c r="D67" s="37"/>
      <c r="E67" s="24" t="s">
        <v>84</v>
      </c>
      <c r="F67" s="58"/>
      <c r="G67" s="57"/>
      <c r="H67" s="57"/>
      <c r="I67" s="59"/>
      <c r="J67" s="24"/>
      <c r="K67" s="43"/>
      <c r="L67" s="23"/>
      <c r="M67" s="43"/>
      <c r="N67" s="35"/>
      <c r="O67" s="13"/>
    </row>
    <row r="68" spans="1:19">
      <c r="A68" s="35"/>
      <c r="B68" s="22"/>
      <c r="C68" s="35" t="s">
        <v>30</v>
      </c>
      <c r="D68" s="37" t="s">
        <v>31</v>
      </c>
      <c r="E68" s="24" t="s">
        <v>32</v>
      </c>
      <c r="F68" s="98" t="s">
        <v>33</v>
      </c>
      <c r="G68" s="83"/>
      <c r="H68" s="83"/>
      <c r="I68" s="84"/>
      <c r="J68" s="24" t="s">
        <v>34</v>
      </c>
      <c r="K68" s="43">
        <f t="shared" si="12"/>
        <v>200000</v>
      </c>
      <c r="L68" s="23">
        <v>200000</v>
      </c>
      <c r="M68" s="43"/>
      <c r="N68" s="35"/>
      <c r="O68" s="18">
        <f>SUM(L64:L68)</f>
        <v>7869000</v>
      </c>
      <c r="P68" s="17">
        <v>5265000</v>
      </c>
      <c r="Q68" s="21">
        <f>O68-P68</f>
        <v>2604000</v>
      </c>
      <c r="R68" t="s">
        <v>86</v>
      </c>
    </row>
    <row r="69" spans="1:19">
      <c r="A69" s="35"/>
      <c r="B69" s="22"/>
      <c r="C69" s="35"/>
      <c r="D69" s="37" t="s">
        <v>31</v>
      </c>
      <c r="E69" s="24" t="s">
        <v>32</v>
      </c>
      <c r="F69" s="98" t="s">
        <v>33</v>
      </c>
      <c r="G69" s="83"/>
      <c r="H69" s="83"/>
      <c r="I69" s="84"/>
      <c r="J69" s="24" t="s">
        <v>99</v>
      </c>
      <c r="K69" s="43">
        <f t="shared" ref="K69" si="13">L69+M69</f>
        <v>200000</v>
      </c>
      <c r="L69" s="23">
        <v>200000</v>
      </c>
      <c r="M69" s="43"/>
      <c r="N69" s="35"/>
      <c r="O69" s="13"/>
    </row>
    <row r="70" spans="1:19">
      <c r="A70" s="35"/>
      <c r="B70" s="22" t="s">
        <v>89</v>
      </c>
      <c r="C70" s="35" t="s">
        <v>30</v>
      </c>
      <c r="D70" s="37" t="s">
        <v>31</v>
      </c>
      <c r="E70" s="24" t="s">
        <v>32</v>
      </c>
      <c r="F70" s="98" t="s">
        <v>33</v>
      </c>
      <c r="G70" s="83"/>
      <c r="H70" s="83"/>
      <c r="I70" s="84"/>
      <c r="J70" s="24" t="s">
        <v>34</v>
      </c>
      <c r="K70" s="43">
        <f t="shared" ref="K70:K71" si="14">L70+M70</f>
        <v>487378.2</v>
      </c>
      <c r="L70" s="23">
        <v>487378.2</v>
      </c>
      <c r="M70" s="43"/>
      <c r="N70" s="35" t="s">
        <v>104</v>
      </c>
      <c r="O70" s="13"/>
    </row>
    <row r="71" spans="1:19">
      <c r="A71" s="35"/>
      <c r="B71" s="22" t="s">
        <v>88</v>
      </c>
      <c r="C71" s="35" t="s">
        <v>76</v>
      </c>
      <c r="D71" s="37" t="s">
        <v>31</v>
      </c>
      <c r="E71" s="24" t="s">
        <v>32</v>
      </c>
      <c r="F71" s="98" t="s">
        <v>33</v>
      </c>
      <c r="G71" s="83"/>
      <c r="H71" s="83"/>
      <c r="I71" s="84"/>
      <c r="J71" s="24" t="s">
        <v>34</v>
      </c>
      <c r="K71" s="43">
        <f t="shared" si="14"/>
        <v>2232447.7999999998</v>
      </c>
      <c r="L71" s="23">
        <v>2232447.7999999998</v>
      </c>
      <c r="M71" s="43"/>
      <c r="N71" s="35" t="s">
        <v>105</v>
      </c>
      <c r="O71" s="13"/>
    </row>
    <row r="72" spans="1:19">
      <c r="A72" s="35"/>
      <c r="B72" s="22"/>
      <c r="C72" s="35"/>
      <c r="D72" s="37"/>
      <c r="E72" s="24" t="s">
        <v>84</v>
      </c>
      <c r="F72" s="39"/>
      <c r="G72" s="25"/>
      <c r="H72" s="25"/>
      <c r="I72" s="40"/>
      <c r="J72" s="24"/>
      <c r="K72" s="24" t="s">
        <v>42</v>
      </c>
      <c r="L72" s="23">
        <v>500000</v>
      </c>
      <c r="M72" s="43"/>
      <c r="N72" s="35" t="s">
        <v>106</v>
      </c>
      <c r="O72" s="13"/>
    </row>
    <row r="73" spans="1:19">
      <c r="A73" s="35"/>
      <c r="B73" s="22"/>
      <c r="C73" s="35" t="s">
        <v>43</v>
      </c>
      <c r="D73" s="37" t="s">
        <v>31</v>
      </c>
      <c r="E73" s="24" t="s">
        <v>32</v>
      </c>
      <c r="F73" s="98" t="s">
        <v>33</v>
      </c>
      <c r="G73" s="83"/>
      <c r="H73" s="83"/>
      <c r="I73" s="84"/>
      <c r="J73" s="24" t="s">
        <v>34</v>
      </c>
      <c r="K73" s="43">
        <f t="shared" ref="K73:K77" si="15">L73+M73</f>
        <v>50000</v>
      </c>
      <c r="L73" s="23">
        <v>50000</v>
      </c>
      <c r="M73" s="43"/>
      <c r="N73" s="35"/>
      <c r="O73" s="18">
        <f>SUM(L70:L73)</f>
        <v>3269826</v>
      </c>
      <c r="P73" s="17">
        <f>1790000</f>
        <v>1790000</v>
      </c>
      <c r="Q73" s="21">
        <f>O73-P73</f>
        <v>1479826</v>
      </c>
      <c r="R73" s="17">
        <v>487378.2</v>
      </c>
      <c r="S73" t="s">
        <v>87</v>
      </c>
    </row>
    <row r="74" spans="1:19">
      <c r="A74" s="35"/>
      <c r="B74" s="22"/>
      <c r="C74" s="35"/>
      <c r="D74" s="37"/>
      <c r="E74" s="24"/>
      <c r="F74" s="98"/>
      <c r="G74" s="83"/>
      <c r="H74" s="83"/>
      <c r="I74" s="84"/>
      <c r="J74" s="24"/>
      <c r="K74" s="43"/>
      <c r="L74" s="43"/>
      <c r="M74" s="43"/>
      <c r="N74" s="35"/>
      <c r="O74" s="13"/>
      <c r="R74" s="21">
        <f>Q73-R73</f>
        <v>992447.8</v>
      </c>
      <c r="S74" t="s">
        <v>86</v>
      </c>
    </row>
    <row r="75" spans="1:19">
      <c r="A75" s="35"/>
      <c r="B75" s="22" t="s">
        <v>90</v>
      </c>
      <c r="C75" s="35" t="s">
        <v>30</v>
      </c>
      <c r="D75" s="37" t="s">
        <v>31</v>
      </c>
      <c r="E75" s="24" t="s">
        <v>32</v>
      </c>
      <c r="F75" s="98" t="s">
        <v>33</v>
      </c>
      <c r="G75" s="83"/>
      <c r="H75" s="83"/>
      <c r="I75" s="84"/>
      <c r="J75" s="24" t="s">
        <v>34</v>
      </c>
      <c r="K75" s="43">
        <f t="shared" si="15"/>
        <v>4410000</v>
      </c>
      <c r="L75" s="45">
        <f>8410000-4000000</f>
        <v>4410000</v>
      </c>
      <c r="M75" s="43"/>
      <c r="N75" s="35"/>
      <c r="O75" s="13"/>
    </row>
    <row r="76" spans="1:19">
      <c r="A76" s="35"/>
      <c r="B76" s="22" t="s">
        <v>91</v>
      </c>
      <c r="C76" s="35" t="s">
        <v>58</v>
      </c>
      <c r="D76" s="37"/>
      <c r="E76" s="24"/>
      <c r="F76" s="98"/>
      <c r="G76" s="83"/>
      <c r="H76" s="83"/>
      <c r="I76" s="84"/>
      <c r="J76" s="24"/>
      <c r="K76" s="43"/>
      <c r="L76" s="45"/>
      <c r="M76" s="43"/>
      <c r="N76" s="35"/>
      <c r="O76" s="13"/>
    </row>
    <row r="77" spans="1:19">
      <c r="A77" s="35"/>
      <c r="B77" s="22"/>
      <c r="C77" s="35" t="s">
        <v>59</v>
      </c>
      <c r="D77" s="37" t="s">
        <v>31</v>
      </c>
      <c r="E77" s="24" t="s">
        <v>32</v>
      </c>
      <c r="F77" s="98" t="s">
        <v>33</v>
      </c>
      <c r="G77" s="83"/>
      <c r="H77" s="83"/>
      <c r="I77" s="84"/>
      <c r="J77" s="24" t="s">
        <v>34</v>
      </c>
      <c r="K77" s="43">
        <f t="shared" si="15"/>
        <v>12500</v>
      </c>
      <c r="L77" s="45">
        <v>12500</v>
      </c>
      <c r="M77" s="43"/>
      <c r="N77" s="35"/>
      <c r="O77" s="13"/>
    </row>
    <row r="78" spans="1:19">
      <c r="A78" s="35"/>
      <c r="B78" s="22"/>
      <c r="C78" s="35" t="s">
        <v>35</v>
      </c>
      <c r="D78" s="37" t="s">
        <v>31</v>
      </c>
      <c r="E78" s="24" t="s">
        <v>32</v>
      </c>
      <c r="F78" s="98" t="s">
        <v>33</v>
      </c>
      <c r="G78" s="83"/>
      <c r="H78" s="83"/>
      <c r="I78" s="84"/>
      <c r="J78" s="24" t="s">
        <v>34</v>
      </c>
      <c r="K78" s="43">
        <f t="shared" ref="K78:K90" si="16">L78+M78</f>
        <v>420000</v>
      </c>
      <c r="L78" s="45">
        <v>420000</v>
      </c>
      <c r="M78" s="43"/>
      <c r="N78" s="35"/>
      <c r="O78" s="13"/>
    </row>
    <row r="79" spans="1:19">
      <c r="A79" s="35"/>
      <c r="B79" s="22"/>
      <c r="C79" s="35" t="s">
        <v>36</v>
      </c>
      <c r="D79" s="37" t="s">
        <v>31</v>
      </c>
      <c r="E79" s="24" t="s">
        <v>32</v>
      </c>
      <c r="F79" s="98" t="s">
        <v>33</v>
      </c>
      <c r="G79" s="83"/>
      <c r="H79" s="83"/>
      <c r="I79" s="84"/>
      <c r="J79" s="24" t="s">
        <v>34</v>
      </c>
      <c r="K79" s="43">
        <f t="shared" si="16"/>
        <v>129170</v>
      </c>
      <c r="L79" s="45">
        <v>129170</v>
      </c>
      <c r="M79" s="43"/>
      <c r="N79" s="35"/>
      <c r="O79" s="13"/>
    </row>
    <row r="80" spans="1:19">
      <c r="A80" s="35"/>
      <c r="B80" s="22"/>
      <c r="C80" s="35" t="s">
        <v>37</v>
      </c>
      <c r="D80" s="37" t="s">
        <v>31</v>
      </c>
      <c r="E80" s="24" t="s">
        <v>32</v>
      </c>
      <c r="F80" s="98" t="s">
        <v>33</v>
      </c>
      <c r="G80" s="83"/>
      <c r="H80" s="83"/>
      <c r="I80" s="84"/>
      <c r="J80" s="24" t="s">
        <v>34</v>
      </c>
      <c r="K80" s="43">
        <f t="shared" si="16"/>
        <v>850000</v>
      </c>
      <c r="L80" s="45">
        <v>850000</v>
      </c>
      <c r="M80" s="43"/>
      <c r="N80" s="35"/>
      <c r="O80" s="13"/>
    </row>
    <row r="81" spans="1:15">
      <c r="A81" s="35"/>
      <c r="B81" s="22"/>
      <c r="C81" s="35" t="s">
        <v>38</v>
      </c>
      <c r="D81" s="37" t="s">
        <v>31</v>
      </c>
      <c r="E81" s="24" t="s">
        <v>32</v>
      </c>
      <c r="F81" s="98" t="s">
        <v>33</v>
      </c>
      <c r="G81" s="83"/>
      <c r="H81" s="83"/>
      <c r="I81" s="84"/>
      <c r="J81" s="24" t="s">
        <v>34</v>
      </c>
      <c r="K81" s="43">
        <f t="shared" si="16"/>
        <v>197500</v>
      </c>
      <c r="L81" s="45">
        <v>197500</v>
      </c>
      <c r="M81" s="43"/>
      <c r="N81" s="35"/>
      <c r="O81" s="13"/>
    </row>
    <row r="82" spans="1:15">
      <c r="A82" s="35"/>
      <c r="B82" s="22"/>
      <c r="C82" s="35" t="s">
        <v>39</v>
      </c>
      <c r="D82" s="37" t="s">
        <v>31</v>
      </c>
      <c r="E82" s="24" t="s">
        <v>32</v>
      </c>
      <c r="F82" s="98" t="s">
        <v>33</v>
      </c>
      <c r="G82" s="83"/>
      <c r="H82" s="83"/>
      <c r="I82" s="84"/>
      <c r="J82" s="24" t="s">
        <v>34</v>
      </c>
      <c r="K82" s="43">
        <f t="shared" si="16"/>
        <v>100000</v>
      </c>
      <c r="L82" s="45">
        <v>100000</v>
      </c>
      <c r="M82" s="43"/>
      <c r="N82" s="35"/>
      <c r="O82" s="13"/>
    </row>
    <row r="83" spans="1:15">
      <c r="A83" s="35"/>
      <c r="B83" s="22"/>
      <c r="C83" s="35" t="s">
        <v>40</v>
      </c>
      <c r="D83" s="37" t="s">
        <v>31</v>
      </c>
      <c r="E83" s="24" t="s">
        <v>32</v>
      </c>
      <c r="F83" s="98" t="s">
        <v>33</v>
      </c>
      <c r="G83" s="83"/>
      <c r="H83" s="83"/>
      <c r="I83" s="84"/>
      <c r="J83" s="24" t="s">
        <v>34</v>
      </c>
      <c r="K83" s="43">
        <f t="shared" si="16"/>
        <v>280000</v>
      </c>
      <c r="L83" s="45">
        <v>280000</v>
      </c>
      <c r="M83" s="43"/>
      <c r="N83" s="35"/>
      <c r="O83" s="13"/>
    </row>
    <row r="84" spans="1:15">
      <c r="A84" s="35"/>
      <c r="B84" s="22"/>
      <c r="C84" s="35" t="s">
        <v>76</v>
      </c>
      <c r="D84" s="37" t="s">
        <v>31</v>
      </c>
      <c r="E84" s="24" t="s">
        <v>32</v>
      </c>
      <c r="F84" s="98" t="s">
        <v>33</v>
      </c>
      <c r="G84" s="83"/>
      <c r="H84" s="83"/>
      <c r="I84" s="84"/>
      <c r="J84" s="24" t="s">
        <v>34</v>
      </c>
      <c r="K84" s="43">
        <f t="shared" si="16"/>
        <v>1135330</v>
      </c>
      <c r="L84" s="45">
        <v>1135330</v>
      </c>
      <c r="M84" s="43"/>
      <c r="N84" s="35"/>
      <c r="O84" s="13"/>
    </row>
    <row r="85" spans="1:15">
      <c r="A85" s="35"/>
      <c r="B85" s="22"/>
      <c r="C85" s="35" t="s">
        <v>43</v>
      </c>
      <c r="D85" s="37" t="s">
        <v>31</v>
      </c>
      <c r="E85" s="24" t="s">
        <v>32</v>
      </c>
      <c r="F85" s="98" t="s">
        <v>33</v>
      </c>
      <c r="G85" s="83"/>
      <c r="H85" s="83"/>
      <c r="I85" s="84"/>
      <c r="J85" s="24" t="s">
        <v>34</v>
      </c>
      <c r="K85" s="43">
        <f t="shared" si="16"/>
        <v>1430000</v>
      </c>
      <c r="L85" s="45">
        <f>1280000+150000</f>
        <v>1430000</v>
      </c>
      <c r="M85" s="43"/>
      <c r="N85" s="35"/>
      <c r="O85" s="13"/>
    </row>
    <row r="86" spans="1:15">
      <c r="A86" s="35"/>
      <c r="B86" s="22"/>
      <c r="C86" s="35" t="s">
        <v>44</v>
      </c>
      <c r="D86" s="37" t="s">
        <v>31</v>
      </c>
      <c r="E86" s="24" t="s">
        <v>32</v>
      </c>
      <c r="F86" s="98" t="s">
        <v>33</v>
      </c>
      <c r="G86" s="83"/>
      <c r="H86" s="83"/>
      <c r="I86" s="84"/>
      <c r="J86" s="24" t="s">
        <v>34</v>
      </c>
      <c r="K86" s="43">
        <f t="shared" si="16"/>
        <v>160000</v>
      </c>
      <c r="L86" s="45">
        <v>160000</v>
      </c>
      <c r="M86" s="43"/>
      <c r="N86" s="35"/>
      <c r="O86" s="13"/>
    </row>
    <row r="87" spans="1:15">
      <c r="A87" s="35"/>
      <c r="B87" s="22"/>
      <c r="C87" s="35" t="s">
        <v>45</v>
      </c>
      <c r="D87" s="37" t="s">
        <v>31</v>
      </c>
      <c r="E87" s="24" t="s">
        <v>32</v>
      </c>
      <c r="F87" s="98" t="s">
        <v>33</v>
      </c>
      <c r="G87" s="83"/>
      <c r="H87" s="83"/>
      <c r="I87" s="84"/>
      <c r="J87" s="24" t="s">
        <v>34</v>
      </c>
      <c r="K87" s="43">
        <f t="shared" si="16"/>
        <v>954000</v>
      </c>
      <c r="L87" s="45">
        <v>954000</v>
      </c>
      <c r="M87" s="43"/>
      <c r="N87" s="35"/>
      <c r="O87" s="13"/>
    </row>
    <row r="88" spans="1:15">
      <c r="A88" s="35"/>
      <c r="B88" s="22"/>
      <c r="C88" s="35" t="s">
        <v>46</v>
      </c>
      <c r="D88" s="37" t="s">
        <v>31</v>
      </c>
      <c r="E88" s="24" t="s">
        <v>32</v>
      </c>
      <c r="F88" s="98" t="s">
        <v>33</v>
      </c>
      <c r="G88" s="83"/>
      <c r="H88" s="83"/>
      <c r="I88" s="84"/>
      <c r="J88" s="24" t="s">
        <v>34</v>
      </c>
      <c r="K88" s="43">
        <f t="shared" si="16"/>
        <v>115500</v>
      </c>
      <c r="L88" s="45">
        <v>115500</v>
      </c>
      <c r="M88" s="43"/>
      <c r="N88" s="35"/>
      <c r="O88" s="13"/>
    </row>
    <row r="89" spans="1:15">
      <c r="A89" s="35"/>
      <c r="B89" s="22"/>
      <c r="C89" s="35" t="s">
        <v>47</v>
      </c>
      <c r="D89" s="37" t="s">
        <v>31</v>
      </c>
      <c r="E89" s="24" t="s">
        <v>32</v>
      </c>
      <c r="F89" s="98" t="s">
        <v>33</v>
      </c>
      <c r="G89" s="83"/>
      <c r="H89" s="83"/>
      <c r="I89" s="84"/>
      <c r="J89" s="24" t="s">
        <v>34</v>
      </c>
      <c r="K89" s="43">
        <f t="shared" si="16"/>
        <v>193590</v>
      </c>
      <c r="L89" s="45">
        <v>193590</v>
      </c>
      <c r="M89" s="43"/>
      <c r="N89" s="35"/>
      <c r="O89" s="13"/>
    </row>
    <row r="90" spans="1:15">
      <c r="A90" s="36"/>
      <c r="B90" s="30"/>
      <c r="C90" s="36" t="s">
        <v>48</v>
      </c>
      <c r="D90" s="38" t="s">
        <v>31</v>
      </c>
      <c r="E90" s="31" t="s">
        <v>32</v>
      </c>
      <c r="F90" s="99" t="s">
        <v>33</v>
      </c>
      <c r="G90" s="87"/>
      <c r="H90" s="87"/>
      <c r="I90" s="88"/>
      <c r="J90" s="31" t="s">
        <v>34</v>
      </c>
      <c r="K90" s="44">
        <f t="shared" si="16"/>
        <v>438900</v>
      </c>
      <c r="L90" s="46">
        <v>438900</v>
      </c>
      <c r="M90" s="44"/>
      <c r="N90" s="36"/>
      <c r="O90" s="13"/>
    </row>
    <row r="91" spans="1:15">
      <c r="A91" s="24"/>
      <c r="B91" s="22"/>
      <c r="C91" s="24"/>
      <c r="D91" s="25"/>
      <c r="E91" s="24"/>
      <c r="F91" s="25"/>
      <c r="G91" s="25"/>
      <c r="H91" s="25"/>
      <c r="I91" s="25"/>
      <c r="J91" s="24"/>
      <c r="K91" s="26"/>
      <c r="L91" s="26"/>
      <c r="M91" s="26"/>
      <c r="N91" s="24"/>
      <c r="O91" s="13"/>
    </row>
    <row r="92" spans="1:15">
      <c r="A92" s="83" t="s">
        <v>96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13"/>
    </row>
    <row r="93" spans="1:15">
      <c r="A93" s="24"/>
      <c r="B93" s="22"/>
      <c r="C93" s="24"/>
      <c r="D93" s="25"/>
      <c r="E93" s="24"/>
      <c r="F93" s="25"/>
      <c r="G93" s="25"/>
      <c r="H93" s="25"/>
      <c r="I93" s="25"/>
      <c r="J93" s="24"/>
      <c r="K93" s="26"/>
      <c r="L93" s="26"/>
      <c r="M93" s="26"/>
      <c r="N93" s="24"/>
      <c r="O93" s="13"/>
    </row>
    <row r="94" spans="1:15">
      <c r="A94" s="89" t="s">
        <v>2</v>
      </c>
      <c r="B94" s="91" t="s">
        <v>7</v>
      </c>
      <c r="C94" s="93" t="s">
        <v>3</v>
      </c>
      <c r="D94" s="5"/>
      <c r="E94" s="12"/>
      <c r="F94" s="95" t="s">
        <v>5</v>
      </c>
      <c r="G94" s="96"/>
      <c r="H94" s="96"/>
      <c r="I94" s="96"/>
      <c r="J94" s="93" t="s">
        <v>13</v>
      </c>
      <c r="K94" s="95" t="s">
        <v>14</v>
      </c>
      <c r="L94" s="96"/>
      <c r="M94" s="96"/>
      <c r="N94" s="93" t="s">
        <v>6</v>
      </c>
      <c r="O94" s="13"/>
    </row>
    <row r="95" spans="1:15" ht="60">
      <c r="A95" s="90"/>
      <c r="B95" s="92"/>
      <c r="C95" s="94"/>
      <c r="D95" s="7" t="s">
        <v>4</v>
      </c>
      <c r="E95" s="11" t="s">
        <v>8</v>
      </c>
      <c r="F95" s="6" t="s">
        <v>9</v>
      </c>
      <c r="G95" s="3" t="s">
        <v>10</v>
      </c>
      <c r="H95" s="3" t="s">
        <v>11</v>
      </c>
      <c r="I95" s="10" t="s">
        <v>12</v>
      </c>
      <c r="J95" s="94"/>
      <c r="K95" s="6" t="s">
        <v>15</v>
      </c>
      <c r="L95" s="4" t="s">
        <v>16</v>
      </c>
      <c r="M95" s="10" t="s">
        <v>17</v>
      </c>
      <c r="N95" s="94"/>
      <c r="O95" s="13"/>
    </row>
    <row r="96" spans="1:15">
      <c r="A96" s="34"/>
      <c r="B96" s="34"/>
      <c r="C96" s="34" t="s">
        <v>92</v>
      </c>
      <c r="D96" s="37" t="s">
        <v>31</v>
      </c>
      <c r="E96" s="24" t="s">
        <v>32</v>
      </c>
      <c r="F96" s="98" t="s">
        <v>33</v>
      </c>
      <c r="G96" s="83"/>
      <c r="H96" s="83"/>
      <c r="I96" s="84"/>
      <c r="J96" s="24" t="s">
        <v>34</v>
      </c>
      <c r="K96" s="52">
        <f t="shared" si="0"/>
        <v>50000</v>
      </c>
      <c r="L96" s="53">
        <v>50000</v>
      </c>
      <c r="M96" s="52"/>
      <c r="N96" s="34"/>
      <c r="O96" s="13"/>
    </row>
    <row r="97" spans="1:17">
      <c r="A97" s="35"/>
      <c r="B97" s="35"/>
      <c r="C97" s="35" t="s">
        <v>126</v>
      </c>
      <c r="D97" s="37" t="s">
        <v>31</v>
      </c>
      <c r="E97" s="24" t="s">
        <v>32</v>
      </c>
      <c r="F97" s="98" t="s">
        <v>33</v>
      </c>
      <c r="G97" s="83"/>
      <c r="H97" s="83"/>
      <c r="I97" s="84"/>
      <c r="J97" s="24" t="s">
        <v>34</v>
      </c>
      <c r="K97" s="43">
        <f t="shared" si="0"/>
        <v>250000</v>
      </c>
      <c r="L97" s="45">
        <v>250000</v>
      </c>
      <c r="M97" s="43"/>
      <c r="N97" s="35"/>
      <c r="O97" s="13"/>
    </row>
    <row r="98" spans="1:17">
      <c r="A98" s="35"/>
      <c r="B98" s="35"/>
      <c r="C98" s="35" t="s">
        <v>49</v>
      </c>
      <c r="D98" s="37" t="s">
        <v>31</v>
      </c>
      <c r="E98" s="24" t="s">
        <v>32</v>
      </c>
      <c r="F98" s="98" t="s">
        <v>33</v>
      </c>
      <c r="G98" s="83"/>
      <c r="H98" s="83"/>
      <c r="I98" s="84"/>
      <c r="J98" s="24" t="s">
        <v>34</v>
      </c>
      <c r="K98" s="43">
        <f t="shared" si="0"/>
        <v>50000</v>
      </c>
      <c r="L98" s="43">
        <v>50000</v>
      </c>
      <c r="M98" s="43"/>
      <c r="N98" s="35"/>
      <c r="O98" s="13"/>
    </row>
    <row r="99" spans="1:17">
      <c r="A99" s="47"/>
      <c r="B99" s="49"/>
      <c r="C99" s="35" t="s">
        <v>57</v>
      </c>
      <c r="D99" s="37" t="s">
        <v>31</v>
      </c>
      <c r="E99" s="24" t="s">
        <v>32</v>
      </c>
      <c r="F99" s="98" t="s">
        <v>33</v>
      </c>
      <c r="G99" s="83"/>
      <c r="H99" s="83"/>
      <c r="I99" s="84"/>
      <c r="J99" s="24" t="s">
        <v>34</v>
      </c>
      <c r="K99" s="43">
        <f t="shared" si="0"/>
        <v>100000</v>
      </c>
      <c r="L99" s="54">
        <v>100000</v>
      </c>
      <c r="M99" s="54"/>
      <c r="N99" s="49"/>
    </row>
    <row r="100" spans="1:17">
      <c r="A100" s="47"/>
      <c r="B100" s="47"/>
      <c r="C100" s="35" t="s">
        <v>50</v>
      </c>
      <c r="D100" s="37" t="s">
        <v>31</v>
      </c>
      <c r="E100" s="24" t="s">
        <v>32</v>
      </c>
      <c r="F100" s="98" t="s">
        <v>33</v>
      </c>
      <c r="G100" s="83"/>
      <c r="H100" s="83"/>
      <c r="I100" s="84"/>
      <c r="J100" s="24" t="s">
        <v>34</v>
      </c>
      <c r="K100" s="43">
        <f t="shared" si="0"/>
        <v>5000</v>
      </c>
      <c r="L100" s="55">
        <v>5000</v>
      </c>
      <c r="M100" s="55"/>
      <c r="N100" s="47"/>
    </row>
    <row r="101" spans="1:17">
      <c r="A101" s="47"/>
      <c r="B101" s="47"/>
      <c r="C101" s="35" t="s">
        <v>57</v>
      </c>
      <c r="D101" s="37" t="s">
        <v>31</v>
      </c>
      <c r="E101" s="24" t="s">
        <v>32</v>
      </c>
      <c r="F101" s="98" t="s">
        <v>33</v>
      </c>
      <c r="G101" s="83"/>
      <c r="H101" s="83"/>
      <c r="I101" s="84"/>
      <c r="J101" s="24" t="s">
        <v>34</v>
      </c>
      <c r="K101" s="43"/>
      <c r="L101" s="55"/>
      <c r="M101" s="55"/>
      <c r="N101" s="47"/>
    </row>
    <row r="102" spans="1:17">
      <c r="A102" s="47"/>
      <c r="B102" s="47"/>
      <c r="C102" s="35" t="s">
        <v>53</v>
      </c>
      <c r="D102" s="37" t="s">
        <v>31</v>
      </c>
      <c r="E102" s="24" t="s">
        <v>32</v>
      </c>
      <c r="F102" s="98" t="s">
        <v>33</v>
      </c>
      <c r="G102" s="83"/>
      <c r="H102" s="83"/>
      <c r="I102" s="84"/>
      <c r="J102" s="24" t="s">
        <v>34</v>
      </c>
      <c r="K102" s="43">
        <f t="shared" si="0"/>
        <v>150000</v>
      </c>
      <c r="L102" s="55">
        <v>150000</v>
      </c>
      <c r="M102" s="55"/>
      <c r="N102" s="47"/>
    </row>
    <row r="103" spans="1:17">
      <c r="A103" s="47"/>
      <c r="B103" s="47"/>
      <c r="C103" s="35" t="s">
        <v>54</v>
      </c>
      <c r="D103" s="37" t="s">
        <v>31</v>
      </c>
      <c r="E103" s="24" t="s">
        <v>32</v>
      </c>
      <c r="F103" s="98" t="s">
        <v>33</v>
      </c>
      <c r="G103" s="83"/>
      <c r="H103" s="83"/>
      <c r="I103" s="84"/>
      <c r="J103" s="24" t="s">
        <v>34</v>
      </c>
      <c r="K103" s="43"/>
      <c r="L103" s="55"/>
      <c r="M103" s="55"/>
      <c r="N103" s="47"/>
    </row>
    <row r="104" spans="1:17">
      <c r="A104" s="47"/>
      <c r="B104" s="47"/>
      <c r="C104" s="35" t="s">
        <v>60</v>
      </c>
      <c r="D104" s="37" t="s">
        <v>31</v>
      </c>
      <c r="E104" s="24" t="s">
        <v>32</v>
      </c>
      <c r="F104" s="98" t="s">
        <v>33</v>
      </c>
      <c r="G104" s="83"/>
      <c r="H104" s="83"/>
      <c r="I104" s="84"/>
      <c r="J104" s="24" t="s">
        <v>34</v>
      </c>
      <c r="K104" s="43">
        <f t="shared" si="0"/>
        <v>110000</v>
      </c>
      <c r="L104" s="55">
        <v>110000</v>
      </c>
      <c r="M104" s="55"/>
      <c r="N104" s="47"/>
    </row>
    <row r="105" spans="1:17">
      <c r="A105" s="47"/>
      <c r="B105" s="47"/>
      <c r="C105" s="35" t="s">
        <v>55</v>
      </c>
      <c r="D105" s="37" t="s">
        <v>31</v>
      </c>
      <c r="E105" s="24" t="s">
        <v>32</v>
      </c>
      <c r="F105" s="98" t="s">
        <v>33</v>
      </c>
      <c r="G105" s="83"/>
      <c r="H105" s="83"/>
      <c r="I105" s="84"/>
      <c r="J105" s="24" t="s">
        <v>34</v>
      </c>
      <c r="K105" s="43">
        <f t="shared" si="0"/>
        <v>650500</v>
      </c>
      <c r="L105" s="55">
        <v>650500</v>
      </c>
      <c r="M105" s="55"/>
      <c r="N105" s="47"/>
      <c r="O105" s="21">
        <f>SUM(L96:L105)+SUM(L74:L90)</f>
        <v>12191990</v>
      </c>
      <c r="P105" s="17">
        <v>16191990</v>
      </c>
      <c r="Q105" s="21">
        <f>P105-O105</f>
        <v>4000000</v>
      </c>
    </row>
    <row r="106" spans="1:17">
      <c r="A106" s="47"/>
      <c r="B106" s="47"/>
      <c r="C106" s="35" t="s">
        <v>56</v>
      </c>
      <c r="D106" s="37" t="s">
        <v>31</v>
      </c>
      <c r="E106" s="24" t="s">
        <v>32</v>
      </c>
      <c r="F106" s="98" t="s">
        <v>33</v>
      </c>
      <c r="G106" s="83"/>
      <c r="H106" s="83"/>
      <c r="I106" s="84"/>
      <c r="J106" s="24" t="s">
        <v>34</v>
      </c>
      <c r="K106" s="43"/>
      <c r="L106" s="55"/>
      <c r="M106" s="55"/>
      <c r="N106" s="47"/>
      <c r="O106" s="21">
        <f>SUM(L107:L109)</f>
        <v>2163000</v>
      </c>
      <c r="Q106" t="s">
        <v>85</v>
      </c>
    </row>
    <row r="107" spans="1:17">
      <c r="A107" s="47"/>
      <c r="B107" s="47"/>
      <c r="C107" s="50" t="s">
        <v>93</v>
      </c>
      <c r="D107" s="37" t="s">
        <v>31</v>
      </c>
      <c r="E107" s="24" t="s">
        <v>32</v>
      </c>
      <c r="F107" s="98" t="s">
        <v>33</v>
      </c>
      <c r="G107" s="83"/>
      <c r="H107" s="83"/>
      <c r="I107" s="84"/>
      <c r="J107" s="24" t="s">
        <v>34</v>
      </c>
      <c r="K107" s="43">
        <f t="shared" si="0"/>
        <v>1243000</v>
      </c>
      <c r="L107" s="55">
        <v>1243000</v>
      </c>
      <c r="M107" s="55"/>
      <c r="N107" s="47"/>
    </row>
    <row r="108" spans="1:17">
      <c r="A108" s="47"/>
      <c r="B108" s="47"/>
      <c r="C108" s="50" t="s">
        <v>94</v>
      </c>
      <c r="D108" s="37" t="s">
        <v>31</v>
      </c>
      <c r="E108" s="24" t="s">
        <v>32</v>
      </c>
      <c r="F108" s="98" t="s">
        <v>33</v>
      </c>
      <c r="G108" s="83"/>
      <c r="H108" s="83"/>
      <c r="I108" s="84"/>
      <c r="J108" s="24" t="s">
        <v>34</v>
      </c>
      <c r="K108" s="43">
        <f t="shared" si="0"/>
        <v>820000</v>
      </c>
      <c r="L108" s="55">
        <v>820000</v>
      </c>
      <c r="M108" s="55"/>
      <c r="N108" s="47"/>
      <c r="O108" s="21"/>
    </row>
    <row r="109" spans="1:17">
      <c r="A109" s="47"/>
      <c r="B109" s="47"/>
      <c r="C109" s="50" t="s">
        <v>95</v>
      </c>
      <c r="D109" s="37" t="s">
        <v>31</v>
      </c>
      <c r="E109" s="24" t="s">
        <v>32</v>
      </c>
      <c r="F109" s="98" t="s">
        <v>33</v>
      </c>
      <c r="G109" s="83"/>
      <c r="H109" s="83"/>
      <c r="I109" s="84"/>
      <c r="J109" s="24" t="s">
        <v>34</v>
      </c>
      <c r="K109" s="43">
        <f t="shared" si="0"/>
        <v>100000</v>
      </c>
      <c r="L109" s="55">
        <v>100000</v>
      </c>
      <c r="M109" s="55"/>
      <c r="N109" s="47"/>
    </row>
    <row r="110" spans="1:17">
      <c r="A110" s="47"/>
      <c r="B110" s="64"/>
      <c r="C110" s="47"/>
      <c r="D110" s="47"/>
      <c r="E110" s="47"/>
      <c r="F110" s="19"/>
      <c r="G110" s="19"/>
      <c r="H110" s="19"/>
      <c r="I110" s="51"/>
      <c r="J110" s="47"/>
      <c r="K110" s="43">
        <f t="shared" si="0"/>
        <v>0</v>
      </c>
      <c r="L110" s="55"/>
      <c r="M110" s="55"/>
      <c r="N110" s="47"/>
    </row>
    <row r="111" spans="1:17">
      <c r="A111" s="47"/>
      <c r="B111" s="64" t="s">
        <v>107</v>
      </c>
      <c r="C111" s="47" t="s">
        <v>114</v>
      </c>
      <c r="D111" s="37" t="s">
        <v>31</v>
      </c>
      <c r="E111" s="24" t="s">
        <v>84</v>
      </c>
      <c r="F111" s="98" t="s">
        <v>33</v>
      </c>
      <c r="G111" s="83"/>
      <c r="H111" s="83"/>
      <c r="I111" s="84"/>
      <c r="J111" s="24" t="s">
        <v>34</v>
      </c>
      <c r="K111" s="43">
        <v>6510009</v>
      </c>
      <c r="L111" s="55">
        <f>+K111</f>
        <v>6510009</v>
      </c>
      <c r="M111" s="55"/>
      <c r="N111" s="47"/>
    </row>
    <row r="112" spans="1:17">
      <c r="A112" s="47"/>
      <c r="B112" s="64" t="s">
        <v>108</v>
      </c>
      <c r="C112" s="47" t="s">
        <v>115</v>
      </c>
      <c r="D112" s="37" t="s">
        <v>31</v>
      </c>
      <c r="E112" s="24" t="s">
        <v>84</v>
      </c>
      <c r="F112" s="98" t="s">
        <v>33</v>
      </c>
      <c r="G112" s="83"/>
      <c r="H112" s="83"/>
      <c r="I112" s="84"/>
      <c r="J112" s="47"/>
      <c r="K112" s="43"/>
      <c r="L112" s="55"/>
      <c r="M112" s="55"/>
      <c r="N112" s="47"/>
    </row>
    <row r="113" spans="1:15">
      <c r="A113" s="47"/>
      <c r="B113" s="64"/>
      <c r="C113" s="47" t="s">
        <v>116</v>
      </c>
      <c r="D113" s="37" t="s">
        <v>31</v>
      </c>
      <c r="E113" s="24" t="s">
        <v>84</v>
      </c>
      <c r="F113" s="98" t="s">
        <v>33</v>
      </c>
      <c r="G113" s="83"/>
      <c r="H113" s="83"/>
      <c r="I113" s="84"/>
      <c r="J113" s="47"/>
      <c r="K113" s="43"/>
      <c r="L113" s="55"/>
      <c r="M113" s="55"/>
      <c r="N113" s="47"/>
    </row>
    <row r="114" spans="1:15">
      <c r="A114" s="47"/>
      <c r="B114" s="64"/>
      <c r="C114" s="47" t="s">
        <v>35</v>
      </c>
      <c r="D114" s="37" t="s">
        <v>31</v>
      </c>
      <c r="E114" s="24" t="s">
        <v>84</v>
      </c>
      <c r="F114" s="98" t="s">
        <v>33</v>
      </c>
      <c r="G114" s="83"/>
      <c r="H114" s="83"/>
      <c r="I114" s="84"/>
      <c r="J114" s="47"/>
      <c r="K114" s="43">
        <v>400000</v>
      </c>
      <c r="L114" s="55">
        <f t="shared" ref="L114:L120" si="17">+K114</f>
        <v>400000</v>
      </c>
      <c r="M114" s="55"/>
      <c r="N114" s="47"/>
    </row>
    <row r="115" spans="1:15">
      <c r="A115" s="47"/>
      <c r="B115" s="47"/>
      <c r="C115" s="47" t="s">
        <v>109</v>
      </c>
      <c r="D115" s="37" t="s">
        <v>31</v>
      </c>
      <c r="E115" s="24" t="s">
        <v>84</v>
      </c>
      <c r="F115" s="98" t="s">
        <v>33</v>
      </c>
      <c r="G115" s="83"/>
      <c r="H115" s="83"/>
      <c r="I115" s="84"/>
      <c r="J115" s="47"/>
      <c r="K115" s="43">
        <v>745000</v>
      </c>
      <c r="L115" s="55">
        <f t="shared" si="17"/>
        <v>745000</v>
      </c>
      <c r="M115" s="55"/>
      <c r="N115" s="47"/>
    </row>
    <row r="116" spans="1:15">
      <c r="A116" s="47"/>
      <c r="B116" s="47"/>
      <c r="C116" s="35" t="s">
        <v>45</v>
      </c>
      <c r="D116" s="37" t="s">
        <v>31</v>
      </c>
      <c r="E116" s="24" t="s">
        <v>84</v>
      </c>
      <c r="F116" s="98" t="s">
        <v>33</v>
      </c>
      <c r="G116" s="83"/>
      <c r="H116" s="83"/>
      <c r="I116" s="84"/>
      <c r="J116" s="47"/>
      <c r="K116" s="43">
        <v>2504808</v>
      </c>
      <c r="L116" s="55">
        <f t="shared" si="17"/>
        <v>2504808</v>
      </c>
      <c r="M116" s="55"/>
      <c r="N116" s="47"/>
    </row>
    <row r="117" spans="1:15">
      <c r="A117" s="47"/>
      <c r="B117" s="47"/>
      <c r="C117" s="35" t="s">
        <v>46</v>
      </c>
      <c r="D117" s="37" t="s">
        <v>31</v>
      </c>
      <c r="E117" s="24" t="s">
        <v>84</v>
      </c>
      <c r="F117" s="98" t="s">
        <v>33</v>
      </c>
      <c r="G117" s="83"/>
      <c r="H117" s="83"/>
      <c r="I117" s="84"/>
      <c r="J117" s="47"/>
      <c r="K117" s="43">
        <v>968880</v>
      </c>
      <c r="L117" s="55">
        <f t="shared" si="17"/>
        <v>968880</v>
      </c>
      <c r="M117" s="55"/>
      <c r="N117" s="47"/>
    </row>
    <row r="118" spans="1:15">
      <c r="A118" s="47"/>
      <c r="B118" s="47"/>
      <c r="C118" s="47" t="s">
        <v>47</v>
      </c>
      <c r="D118" s="37" t="s">
        <v>31</v>
      </c>
      <c r="E118" s="24" t="s">
        <v>84</v>
      </c>
      <c r="F118" s="98" t="s">
        <v>33</v>
      </c>
      <c r="G118" s="83"/>
      <c r="H118" s="83"/>
      <c r="I118" s="84"/>
      <c r="J118" s="47"/>
      <c r="K118" s="43">
        <v>6540</v>
      </c>
      <c r="L118" s="55">
        <f t="shared" si="17"/>
        <v>6540</v>
      </c>
      <c r="M118" s="55"/>
      <c r="N118" s="47"/>
    </row>
    <row r="119" spans="1:15">
      <c r="A119" s="47"/>
      <c r="B119" s="47"/>
      <c r="C119" s="47" t="s">
        <v>110</v>
      </c>
      <c r="D119" s="37" t="s">
        <v>31</v>
      </c>
      <c r="E119" s="24" t="s">
        <v>84</v>
      </c>
      <c r="F119" s="98" t="s">
        <v>33</v>
      </c>
      <c r="G119" s="83"/>
      <c r="H119" s="83"/>
      <c r="I119" s="84"/>
      <c r="J119" s="47"/>
      <c r="K119" s="43">
        <v>1560000</v>
      </c>
      <c r="L119" s="55">
        <f t="shared" si="17"/>
        <v>1560000</v>
      </c>
      <c r="M119" s="55"/>
      <c r="N119" s="47"/>
    </row>
    <row r="120" spans="1:15">
      <c r="A120" s="47"/>
      <c r="B120" s="47"/>
      <c r="C120" s="47" t="s">
        <v>112</v>
      </c>
      <c r="D120" s="37" t="s">
        <v>31</v>
      </c>
      <c r="E120" s="24" t="s">
        <v>84</v>
      </c>
      <c r="F120" s="98" t="s">
        <v>33</v>
      </c>
      <c r="G120" s="83"/>
      <c r="H120" s="83"/>
      <c r="I120" s="84"/>
      <c r="J120" s="47"/>
      <c r="K120" s="43">
        <v>855000</v>
      </c>
      <c r="L120" s="55">
        <f t="shared" si="17"/>
        <v>855000</v>
      </c>
      <c r="M120" s="55"/>
      <c r="N120" s="47"/>
    </row>
    <row r="121" spans="1:15">
      <c r="A121" s="47"/>
      <c r="B121" s="47"/>
      <c r="C121" s="47" t="s">
        <v>111</v>
      </c>
      <c r="D121" s="37" t="s">
        <v>31</v>
      </c>
      <c r="E121" s="24" t="s">
        <v>84</v>
      </c>
      <c r="F121" s="98" t="s">
        <v>33</v>
      </c>
      <c r="G121" s="83"/>
      <c r="H121" s="83"/>
      <c r="I121" s="84"/>
      <c r="J121" s="47"/>
      <c r="K121" s="43">
        <v>720000</v>
      </c>
      <c r="L121" s="55">
        <f>K121</f>
        <v>720000</v>
      </c>
      <c r="M121" s="55"/>
      <c r="N121" s="47"/>
    </row>
    <row r="122" spans="1:15">
      <c r="A122" s="47"/>
      <c r="B122" s="47"/>
      <c r="C122" s="47" t="s">
        <v>113</v>
      </c>
      <c r="D122" s="37" t="s">
        <v>31</v>
      </c>
      <c r="E122" s="24" t="s">
        <v>84</v>
      </c>
      <c r="F122" s="98" t="s">
        <v>33</v>
      </c>
      <c r="G122" s="83"/>
      <c r="H122" s="83"/>
      <c r="I122" s="84"/>
      <c r="J122" s="47"/>
      <c r="K122" s="43">
        <v>75000</v>
      </c>
      <c r="L122" s="55">
        <f>+K122</f>
        <v>75000</v>
      </c>
      <c r="M122" s="55"/>
      <c r="N122" s="47"/>
      <c r="O122" s="21">
        <f>SUM(L111:L122)</f>
        <v>14345237</v>
      </c>
    </row>
    <row r="123" spans="1:15">
      <c r="A123" s="47"/>
      <c r="B123" s="47"/>
      <c r="C123" s="47"/>
      <c r="D123" s="47"/>
      <c r="E123" s="47"/>
      <c r="F123" s="19"/>
      <c r="G123" s="19"/>
      <c r="H123" s="19"/>
      <c r="I123" s="51"/>
      <c r="J123" s="47"/>
      <c r="K123" s="43"/>
      <c r="L123" s="55"/>
      <c r="M123" s="55"/>
      <c r="N123" s="47"/>
    </row>
    <row r="124" spans="1:15">
      <c r="A124" s="47"/>
      <c r="B124" s="64" t="s">
        <v>117</v>
      </c>
      <c r="C124" s="35" t="s">
        <v>45</v>
      </c>
      <c r="D124" s="37" t="s">
        <v>31</v>
      </c>
      <c r="E124" s="24" t="s">
        <v>32</v>
      </c>
      <c r="F124" s="98" t="s">
        <v>33</v>
      </c>
      <c r="G124" s="83"/>
      <c r="H124" s="83"/>
      <c r="I124" s="84"/>
      <c r="J124" s="24" t="s">
        <v>34</v>
      </c>
      <c r="K124" s="43">
        <v>6978628</v>
      </c>
      <c r="L124" s="55">
        <f>+K124</f>
        <v>6978628</v>
      </c>
      <c r="M124" s="55"/>
      <c r="N124" s="47"/>
    </row>
    <row r="125" spans="1:15">
      <c r="A125" s="47"/>
      <c r="B125" s="47"/>
      <c r="C125" s="47"/>
      <c r="D125" s="47"/>
      <c r="E125" s="47"/>
      <c r="F125" s="19"/>
      <c r="G125" s="19"/>
      <c r="H125" s="19"/>
      <c r="I125" s="51"/>
      <c r="J125" s="47"/>
      <c r="K125" s="43"/>
      <c r="L125" s="55"/>
      <c r="M125" s="55"/>
      <c r="N125" s="47"/>
    </row>
    <row r="126" spans="1:15">
      <c r="A126" s="47"/>
      <c r="B126" s="64" t="s">
        <v>118</v>
      </c>
      <c r="C126" s="35" t="s">
        <v>43</v>
      </c>
      <c r="D126" s="37" t="s">
        <v>31</v>
      </c>
      <c r="E126" s="35" t="s">
        <v>127</v>
      </c>
      <c r="F126" s="83" t="s">
        <v>128</v>
      </c>
      <c r="G126" s="83"/>
      <c r="H126" s="83"/>
      <c r="I126" s="84"/>
      <c r="J126" s="24" t="s">
        <v>34</v>
      </c>
      <c r="K126" s="43">
        <v>300000</v>
      </c>
      <c r="L126" s="55">
        <f>+K126</f>
        <v>300000</v>
      </c>
      <c r="M126" s="55"/>
      <c r="N126" s="47"/>
    </row>
    <row r="127" spans="1:15">
      <c r="A127" s="47"/>
      <c r="B127" s="64" t="s">
        <v>119</v>
      </c>
      <c r="C127" s="47"/>
      <c r="D127" s="47"/>
      <c r="E127" s="47"/>
      <c r="F127" s="19"/>
      <c r="G127" s="19"/>
      <c r="H127" s="19"/>
      <c r="I127" s="51"/>
      <c r="J127" s="47"/>
      <c r="K127" s="43">
        <f t="shared" si="0"/>
        <v>0</v>
      </c>
      <c r="L127" s="55"/>
      <c r="M127" s="55"/>
      <c r="N127" s="47"/>
    </row>
    <row r="128" spans="1:15">
      <c r="A128" s="47"/>
      <c r="B128" s="47"/>
      <c r="C128" s="47"/>
      <c r="D128" s="47"/>
      <c r="E128" s="47"/>
      <c r="F128" s="19"/>
      <c r="G128" s="19"/>
      <c r="H128" s="19"/>
      <c r="I128" s="51"/>
      <c r="J128" s="47"/>
      <c r="K128" s="43">
        <f t="shared" si="0"/>
        <v>0</v>
      </c>
      <c r="L128" s="55"/>
      <c r="M128" s="55"/>
      <c r="N128" s="47"/>
    </row>
    <row r="129" spans="1:15">
      <c r="A129" s="47"/>
      <c r="B129" s="64" t="s">
        <v>120</v>
      </c>
      <c r="C129" s="47"/>
      <c r="D129" s="47"/>
      <c r="E129" s="47"/>
      <c r="F129" s="19"/>
      <c r="G129" s="19"/>
      <c r="H129" s="19"/>
      <c r="I129" s="51"/>
      <c r="J129" s="47"/>
      <c r="K129" s="43">
        <f t="shared" si="0"/>
        <v>0</v>
      </c>
      <c r="L129" s="55"/>
      <c r="M129" s="55"/>
      <c r="N129" s="47"/>
    </row>
    <row r="130" spans="1:15">
      <c r="A130" s="47"/>
      <c r="B130" s="47" t="s">
        <v>121</v>
      </c>
      <c r="C130" s="47" t="s">
        <v>124</v>
      </c>
      <c r="D130" s="37" t="s">
        <v>31</v>
      </c>
      <c r="E130" s="24" t="s">
        <v>84</v>
      </c>
      <c r="F130" s="98" t="s">
        <v>33</v>
      </c>
      <c r="G130" s="83"/>
      <c r="H130" s="83"/>
      <c r="I130" s="84"/>
      <c r="J130" s="47"/>
      <c r="K130" s="43">
        <v>360000</v>
      </c>
      <c r="L130" s="55">
        <f>+K130</f>
        <v>360000</v>
      </c>
      <c r="M130" s="55"/>
      <c r="N130" s="47"/>
    </row>
    <row r="131" spans="1:15">
      <c r="A131" s="47"/>
      <c r="B131" s="47"/>
      <c r="C131" s="47" t="s">
        <v>125</v>
      </c>
      <c r="D131" s="37" t="s">
        <v>31</v>
      </c>
      <c r="E131" s="24" t="s">
        <v>84</v>
      </c>
      <c r="F131" s="98" t="s">
        <v>33</v>
      </c>
      <c r="G131" s="83"/>
      <c r="H131" s="83"/>
      <c r="I131" s="84"/>
      <c r="J131" s="47"/>
      <c r="K131" s="43"/>
      <c r="L131" s="55"/>
      <c r="M131" s="55"/>
      <c r="N131" s="47"/>
    </row>
    <row r="132" spans="1:15">
      <c r="A132" s="47"/>
      <c r="B132" s="47"/>
      <c r="C132" s="47" t="s">
        <v>109</v>
      </c>
      <c r="D132" s="37" t="s">
        <v>31</v>
      </c>
      <c r="E132" s="24" t="s">
        <v>84</v>
      </c>
      <c r="F132" s="98" t="s">
        <v>33</v>
      </c>
      <c r="G132" s="83"/>
      <c r="H132" s="83"/>
      <c r="I132" s="84"/>
      <c r="J132" s="47"/>
      <c r="K132" s="43">
        <v>84000</v>
      </c>
      <c r="L132" s="55">
        <f t="shared" ref="L132:L137" si="18">+K132</f>
        <v>84000</v>
      </c>
      <c r="M132" s="55"/>
      <c r="N132" s="47"/>
    </row>
    <row r="133" spans="1:15">
      <c r="A133" s="47"/>
      <c r="B133" s="47"/>
      <c r="C133" s="47" t="s">
        <v>122</v>
      </c>
      <c r="D133" s="37" t="s">
        <v>31</v>
      </c>
      <c r="E133" s="24" t="s">
        <v>84</v>
      </c>
      <c r="F133" s="98" t="s">
        <v>33</v>
      </c>
      <c r="G133" s="83"/>
      <c r="H133" s="83"/>
      <c r="I133" s="84"/>
      <c r="J133" s="47"/>
      <c r="K133" s="43">
        <v>143036</v>
      </c>
      <c r="L133" s="55">
        <f t="shared" si="18"/>
        <v>143036</v>
      </c>
      <c r="M133" s="55"/>
      <c r="N133" s="47"/>
    </row>
    <row r="134" spans="1:15">
      <c r="A134" s="47"/>
      <c r="B134" s="47"/>
      <c r="C134" s="47" t="s">
        <v>47</v>
      </c>
      <c r="D134" s="37" t="s">
        <v>31</v>
      </c>
      <c r="E134" s="24" t="s">
        <v>84</v>
      </c>
      <c r="F134" s="98" t="s">
        <v>33</v>
      </c>
      <c r="G134" s="83"/>
      <c r="H134" s="83"/>
      <c r="I134" s="84"/>
      <c r="J134" s="47"/>
      <c r="K134" s="43">
        <v>250000</v>
      </c>
      <c r="L134" s="55">
        <f t="shared" si="18"/>
        <v>250000</v>
      </c>
      <c r="M134" s="55"/>
      <c r="N134" s="47"/>
    </row>
    <row r="135" spans="1:15">
      <c r="A135" s="47"/>
      <c r="B135" s="47"/>
      <c r="C135" s="47" t="s">
        <v>123</v>
      </c>
      <c r="D135" s="37" t="s">
        <v>31</v>
      </c>
      <c r="E135" s="24" t="s">
        <v>84</v>
      </c>
      <c r="F135" s="98" t="s">
        <v>33</v>
      </c>
      <c r="G135" s="83"/>
      <c r="H135" s="83"/>
      <c r="I135" s="84"/>
      <c r="J135" s="47"/>
      <c r="K135" s="43">
        <v>120000</v>
      </c>
      <c r="L135" s="55">
        <f t="shared" si="18"/>
        <v>120000</v>
      </c>
      <c r="M135" s="55"/>
      <c r="N135" s="47"/>
    </row>
    <row r="136" spans="1:15">
      <c r="A136" s="47"/>
      <c r="B136" s="47"/>
      <c r="C136" s="47" t="s">
        <v>110</v>
      </c>
      <c r="D136" s="37" t="s">
        <v>31</v>
      </c>
      <c r="E136" s="24" t="s">
        <v>84</v>
      </c>
      <c r="F136" s="98" t="s">
        <v>33</v>
      </c>
      <c r="G136" s="83"/>
      <c r="H136" s="83"/>
      <c r="I136" s="84"/>
      <c r="J136" s="47"/>
      <c r="K136" s="43">
        <v>210000</v>
      </c>
      <c r="L136" s="55">
        <f t="shared" si="18"/>
        <v>210000</v>
      </c>
      <c r="M136" s="55"/>
      <c r="N136" s="47"/>
    </row>
    <row r="137" spans="1:15">
      <c r="A137" s="48"/>
      <c r="B137" s="48"/>
      <c r="C137" s="48" t="s">
        <v>111</v>
      </c>
      <c r="D137" s="38" t="s">
        <v>31</v>
      </c>
      <c r="E137" s="31" t="s">
        <v>84</v>
      </c>
      <c r="F137" s="99" t="s">
        <v>33</v>
      </c>
      <c r="G137" s="87"/>
      <c r="H137" s="87"/>
      <c r="I137" s="88"/>
      <c r="J137" s="48"/>
      <c r="K137" s="44">
        <v>6000</v>
      </c>
      <c r="L137" s="56">
        <f t="shared" si="18"/>
        <v>6000</v>
      </c>
      <c r="M137" s="56"/>
      <c r="N137" s="48"/>
      <c r="O137" s="21">
        <f>SUM(K130:K137)</f>
        <v>1173036</v>
      </c>
    </row>
    <row r="138" spans="1:15">
      <c r="K138" s="16">
        <f t="shared" ref="K138:K186" si="19">L138+M138</f>
        <v>0</v>
      </c>
      <c r="L138" s="17"/>
      <c r="M138" s="17"/>
    </row>
    <row r="139" spans="1:15">
      <c r="A139" s="83" t="s">
        <v>97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1:15">
      <c r="A140" s="24"/>
      <c r="B140" s="22"/>
      <c r="C140" s="24"/>
      <c r="D140" s="60"/>
      <c r="E140" s="24"/>
      <c r="F140" s="60"/>
      <c r="G140" s="60"/>
      <c r="H140" s="60"/>
      <c r="I140" s="60"/>
      <c r="J140" s="24"/>
      <c r="K140" s="26"/>
      <c r="L140" s="26"/>
      <c r="M140" s="26"/>
      <c r="N140" s="24"/>
    </row>
    <row r="141" spans="1:15">
      <c r="A141" s="89" t="s">
        <v>2</v>
      </c>
      <c r="B141" s="91" t="s">
        <v>7</v>
      </c>
      <c r="C141" s="93" t="s">
        <v>3</v>
      </c>
      <c r="D141" s="5"/>
      <c r="E141" s="63"/>
      <c r="F141" s="95" t="s">
        <v>5</v>
      </c>
      <c r="G141" s="96"/>
      <c r="H141" s="96"/>
      <c r="I141" s="96"/>
      <c r="J141" s="93" t="s">
        <v>13</v>
      </c>
      <c r="K141" s="95" t="s">
        <v>14</v>
      </c>
      <c r="L141" s="96"/>
      <c r="M141" s="97"/>
      <c r="N141" s="93" t="s">
        <v>6</v>
      </c>
    </row>
    <row r="142" spans="1:15" ht="60">
      <c r="A142" s="90"/>
      <c r="B142" s="92"/>
      <c r="C142" s="94"/>
      <c r="D142" s="7" t="s">
        <v>4</v>
      </c>
      <c r="E142" s="62" t="s">
        <v>8</v>
      </c>
      <c r="F142" s="6" t="s">
        <v>9</v>
      </c>
      <c r="G142" s="3" t="s">
        <v>10</v>
      </c>
      <c r="H142" s="3" t="s">
        <v>11</v>
      </c>
      <c r="I142" s="10" t="s">
        <v>12</v>
      </c>
      <c r="J142" s="94"/>
      <c r="K142" s="6" t="s">
        <v>15</v>
      </c>
      <c r="L142" s="4" t="s">
        <v>16</v>
      </c>
      <c r="M142" s="3" t="s">
        <v>17</v>
      </c>
      <c r="N142" s="94"/>
    </row>
    <row r="143" spans="1:15">
      <c r="A143" s="34"/>
      <c r="B143" s="34" t="s">
        <v>129</v>
      </c>
      <c r="C143" s="34" t="s">
        <v>130</v>
      </c>
      <c r="D143" s="37" t="s">
        <v>31</v>
      </c>
      <c r="E143" s="34" t="s">
        <v>84</v>
      </c>
      <c r="F143" s="83" t="s">
        <v>33</v>
      </c>
      <c r="G143" s="83"/>
      <c r="H143" s="83"/>
      <c r="I143" s="84"/>
      <c r="J143" s="24" t="s">
        <v>34</v>
      </c>
      <c r="K143" s="52">
        <v>17769000</v>
      </c>
      <c r="L143" s="53">
        <f>+K143</f>
        <v>17769000</v>
      </c>
      <c r="M143" s="52"/>
      <c r="N143" s="34"/>
    </row>
    <row r="144" spans="1:15">
      <c r="A144" s="35"/>
      <c r="B144" s="35"/>
      <c r="C144" s="35" t="s">
        <v>131</v>
      </c>
      <c r="D144" s="37"/>
      <c r="E144" s="35"/>
      <c r="F144" s="83"/>
      <c r="G144" s="83"/>
      <c r="H144" s="83"/>
      <c r="I144" s="84"/>
      <c r="J144" s="24"/>
      <c r="K144" s="43"/>
      <c r="L144" s="45"/>
      <c r="M144" s="43"/>
      <c r="N144" s="35"/>
    </row>
    <row r="145" spans="1:15">
      <c r="A145" s="35"/>
      <c r="B145" s="35"/>
      <c r="C145" s="35" t="s">
        <v>132</v>
      </c>
      <c r="D145" s="37"/>
      <c r="E145" s="35"/>
      <c r="F145" s="83"/>
      <c r="G145" s="83"/>
      <c r="H145" s="83"/>
      <c r="I145" s="84"/>
      <c r="J145" s="24"/>
      <c r="K145" s="43"/>
      <c r="L145" s="43"/>
      <c r="M145" s="43"/>
      <c r="N145" s="35"/>
    </row>
    <row r="146" spans="1:15">
      <c r="A146" s="47"/>
      <c r="B146" s="49"/>
      <c r="C146" s="35" t="s">
        <v>133</v>
      </c>
      <c r="D146" s="37"/>
      <c r="E146" s="35"/>
      <c r="F146" s="83"/>
      <c r="G146" s="83"/>
      <c r="H146" s="83"/>
      <c r="I146" s="84"/>
      <c r="J146" s="24"/>
      <c r="K146" s="43"/>
      <c r="L146" s="54"/>
      <c r="M146" s="54"/>
      <c r="N146" s="49"/>
    </row>
    <row r="147" spans="1:15">
      <c r="A147" s="47"/>
      <c r="B147" s="47"/>
      <c r="C147" s="35" t="s">
        <v>134</v>
      </c>
      <c r="D147" s="37" t="s">
        <v>31</v>
      </c>
      <c r="E147" s="35" t="s">
        <v>32</v>
      </c>
      <c r="F147" s="83" t="s">
        <v>33</v>
      </c>
      <c r="G147" s="83"/>
      <c r="H147" s="83"/>
      <c r="I147" s="84"/>
      <c r="J147" s="24" t="s">
        <v>34</v>
      </c>
      <c r="K147" s="43">
        <v>780000</v>
      </c>
      <c r="L147" s="55">
        <f>+K147</f>
        <v>780000</v>
      </c>
      <c r="M147" s="55"/>
      <c r="N147" s="47"/>
    </row>
    <row r="148" spans="1:15">
      <c r="A148" s="47"/>
      <c r="B148" s="47"/>
      <c r="C148" s="35" t="s">
        <v>122</v>
      </c>
      <c r="D148" s="37" t="s">
        <v>31</v>
      </c>
      <c r="E148" s="35" t="s">
        <v>32</v>
      </c>
      <c r="F148" s="83" t="s">
        <v>33</v>
      </c>
      <c r="G148" s="83"/>
      <c r="H148" s="83"/>
      <c r="I148" s="84"/>
      <c r="J148" s="24" t="s">
        <v>34</v>
      </c>
      <c r="K148" s="43">
        <v>315000</v>
      </c>
      <c r="L148" s="55">
        <f>+K148</f>
        <v>315000</v>
      </c>
      <c r="M148" s="55"/>
      <c r="N148" s="47"/>
    </row>
    <row r="149" spans="1:15">
      <c r="A149" s="47"/>
      <c r="B149" s="47"/>
      <c r="C149" s="35" t="s">
        <v>135</v>
      </c>
      <c r="D149" s="37" t="s">
        <v>31</v>
      </c>
      <c r="E149" s="35" t="s">
        <v>32</v>
      </c>
      <c r="F149" s="83" t="s">
        <v>33</v>
      </c>
      <c r="G149" s="83"/>
      <c r="H149" s="83"/>
      <c r="I149" s="84"/>
      <c r="J149" s="24" t="s">
        <v>34</v>
      </c>
      <c r="K149" s="43">
        <v>1100000</v>
      </c>
      <c r="L149" s="55">
        <f>+K149</f>
        <v>1100000</v>
      </c>
      <c r="M149" s="55"/>
      <c r="N149" s="47"/>
    </row>
    <row r="150" spans="1:15">
      <c r="A150" s="47"/>
      <c r="B150" s="47"/>
      <c r="C150" s="35" t="s">
        <v>48</v>
      </c>
      <c r="D150" s="37" t="s">
        <v>31</v>
      </c>
      <c r="E150" s="35" t="s">
        <v>32</v>
      </c>
      <c r="F150" s="83" t="s">
        <v>33</v>
      </c>
      <c r="G150" s="83"/>
      <c r="H150" s="83"/>
      <c r="I150" s="84"/>
      <c r="J150" s="24" t="s">
        <v>34</v>
      </c>
      <c r="K150" s="43">
        <v>198000</v>
      </c>
      <c r="L150" s="55">
        <f>+K150</f>
        <v>198000</v>
      </c>
      <c r="M150" s="55"/>
      <c r="N150" s="47"/>
    </row>
    <row r="151" spans="1:15">
      <c r="A151" s="47"/>
      <c r="B151" s="47"/>
      <c r="C151" s="35" t="s">
        <v>136</v>
      </c>
      <c r="D151" s="37" t="s">
        <v>31</v>
      </c>
      <c r="E151" s="35" t="s">
        <v>32</v>
      </c>
      <c r="F151" s="83" t="s">
        <v>33</v>
      </c>
      <c r="G151" s="83"/>
      <c r="H151" s="83"/>
      <c r="I151" s="84"/>
      <c r="J151" s="24" t="s">
        <v>34</v>
      </c>
      <c r="K151" s="43">
        <v>660000</v>
      </c>
      <c r="L151" s="55">
        <f>+K151</f>
        <v>660000</v>
      </c>
      <c r="M151" s="55"/>
      <c r="N151" s="47"/>
      <c r="O151" s="21">
        <f>SUM(L143:L151)</f>
        <v>20822000</v>
      </c>
    </row>
    <row r="152" spans="1:15">
      <c r="A152" s="47"/>
      <c r="B152" s="47"/>
      <c r="C152" s="35" t="s">
        <v>137</v>
      </c>
      <c r="D152" s="37"/>
      <c r="E152" s="35"/>
      <c r="F152" s="83"/>
      <c r="G152" s="83"/>
      <c r="H152" s="83"/>
      <c r="I152" s="84"/>
      <c r="J152" s="24"/>
      <c r="K152" s="43"/>
      <c r="L152" s="55"/>
      <c r="M152" s="55"/>
      <c r="N152" s="47"/>
    </row>
    <row r="153" spans="1:15">
      <c r="A153" s="47"/>
      <c r="B153" s="47"/>
      <c r="C153" s="35"/>
      <c r="D153" s="37"/>
      <c r="E153" s="35"/>
      <c r="F153" s="83"/>
      <c r="G153" s="83"/>
      <c r="H153" s="83"/>
      <c r="I153" s="84"/>
      <c r="J153" s="24"/>
      <c r="K153" s="43"/>
      <c r="L153" s="55"/>
      <c r="M153" s="55"/>
      <c r="N153" s="47"/>
    </row>
    <row r="154" spans="1:15">
      <c r="A154" s="47"/>
      <c r="B154" s="64" t="s">
        <v>138</v>
      </c>
      <c r="C154" s="50"/>
      <c r="D154" s="37"/>
      <c r="E154" s="35"/>
      <c r="F154" s="83"/>
      <c r="G154" s="83"/>
      <c r="H154" s="83"/>
      <c r="I154" s="84"/>
      <c r="J154" s="24"/>
      <c r="K154" s="43"/>
      <c r="L154" s="55"/>
      <c r="M154" s="55"/>
      <c r="N154" s="47"/>
    </row>
    <row r="155" spans="1:15">
      <c r="A155" s="47"/>
      <c r="B155" s="47" t="s">
        <v>139</v>
      </c>
      <c r="C155" s="50" t="s">
        <v>48</v>
      </c>
      <c r="D155" s="37" t="s">
        <v>31</v>
      </c>
      <c r="E155" s="35" t="s">
        <v>74</v>
      </c>
      <c r="F155" s="83" t="s">
        <v>33</v>
      </c>
      <c r="G155" s="83"/>
      <c r="H155" s="83"/>
      <c r="I155" s="84"/>
      <c r="J155" s="24" t="s">
        <v>34</v>
      </c>
      <c r="K155" s="43">
        <v>10000</v>
      </c>
      <c r="L155" s="55">
        <f>+K155</f>
        <v>10000</v>
      </c>
      <c r="M155" s="55"/>
      <c r="N155" s="47"/>
    </row>
    <row r="156" spans="1:15">
      <c r="A156" s="47"/>
      <c r="B156" s="47"/>
      <c r="C156" s="50" t="s">
        <v>41</v>
      </c>
      <c r="D156" s="37" t="s">
        <v>31</v>
      </c>
      <c r="E156" s="35" t="s">
        <v>74</v>
      </c>
      <c r="F156" s="83" t="s">
        <v>33</v>
      </c>
      <c r="G156" s="83"/>
      <c r="H156" s="83"/>
      <c r="I156" s="84"/>
      <c r="J156" s="24" t="s">
        <v>34</v>
      </c>
      <c r="K156" s="43">
        <v>15000</v>
      </c>
      <c r="L156" s="55">
        <f>+K156</f>
        <v>15000</v>
      </c>
      <c r="M156" s="55"/>
      <c r="N156" s="47"/>
    </row>
    <row r="157" spans="1:15">
      <c r="A157" s="47"/>
      <c r="B157" s="64"/>
      <c r="C157" s="47"/>
      <c r="D157" s="47"/>
      <c r="E157" s="47"/>
      <c r="F157" s="19"/>
      <c r="G157" s="19"/>
      <c r="H157" s="19"/>
      <c r="I157" s="51"/>
      <c r="J157" s="47"/>
      <c r="K157" s="43"/>
      <c r="L157" s="55"/>
      <c r="M157" s="55"/>
      <c r="N157" s="47"/>
    </row>
    <row r="158" spans="1:15">
      <c r="A158" s="47"/>
      <c r="B158" s="69" t="s">
        <v>140</v>
      </c>
      <c r="C158" s="47" t="s">
        <v>141</v>
      </c>
      <c r="D158" s="37" t="s">
        <v>31</v>
      </c>
      <c r="E158" s="35" t="s">
        <v>84</v>
      </c>
      <c r="F158" s="83" t="s">
        <v>33</v>
      </c>
      <c r="G158" s="83"/>
      <c r="H158" s="83"/>
      <c r="I158" s="84"/>
      <c r="J158" s="24" t="s">
        <v>34</v>
      </c>
      <c r="K158" s="43">
        <v>400000</v>
      </c>
      <c r="L158" s="55">
        <f>+K158</f>
        <v>400000</v>
      </c>
      <c r="M158" s="55"/>
      <c r="N158" s="47"/>
    </row>
    <row r="159" spans="1:15">
      <c r="A159" s="47"/>
      <c r="B159" s="64"/>
      <c r="C159" s="47" t="s">
        <v>142</v>
      </c>
      <c r="D159" s="37"/>
      <c r="E159" s="35"/>
      <c r="F159" s="83"/>
      <c r="G159" s="83"/>
      <c r="H159" s="83"/>
      <c r="I159" s="84"/>
      <c r="J159" s="47"/>
      <c r="K159" s="43"/>
      <c r="L159" s="55"/>
      <c r="M159" s="55"/>
      <c r="N159" s="47"/>
    </row>
    <row r="160" spans="1:15">
      <c r="A160" s="47"/>
      <c r="B160" s="64"/>
      <c r="C160" s="47" t="s">
        <v>143</v>
      </c>
      <c r="D160" s="37" t="s">
        <v>31</v>
      </c>
      <c r="E160" s="35" t="s">
        <v>84</v>
      </c>
      <c r="F160" s="83" t="s">
        <v>33</v>
      </c>
      <c r="G160" s="83"/>
      <c r="H160" s="83"/>
      <c r="I160" s="84"/>
      <c r="J160" s="24" t="s">
        <v>34</v>
      </c>
      <c r="K160" s="43">
        <v>380000</v>
      </c>
      <c r="L160" s="55">
        <f>+K160</f>
        <v>380000</v>
      </c>
      <c r="M160" s="55"/>
      <c r="N160" s="47"/>
    </row>
    <row r="161" spans="1:15">
      <c r="A161" s="47"/>
      <c r="B161" s="64"/>
      <c r="C161" s="47" t="s">
        <v>36</v>
      </c>
      <c r="D161" s="37" t="s">
        <v>31</v>
      </c>
      <c r="E161" s="35" t="s">
        <v>84</v>
      </c>
      <c r="F161" s="83" t="s">
        <v>33</v>
      </c>
      <c r="G161" s="83"/>
      <c r="H161" s="83"/>
      <c r="I161" s="84"/>
      <c r="J161" s="24" t="s">
        <v>34</v>
      </c>
      <c r="K161" s="43">
        <v>24000</v>
      </c>
      <c r="L161" s="55">
        <f t="shared" ref="L161:L171" si="20">+K161</f>
        <v>24000</v>
      </c>
      <c r="M161" s="55"/>
      <c r="N161" s="47"/>
    </row>
    <row r="162" spans="1:15">
      <c r="A162" s="47"/>
      <c r="B162" s="47"/>
      <c r="C162" s="47" t="s">
        <v>37</v>
      </c>
      <c r="D162" s="37" t="s">
        <v>31</v>
      </c>
      <c r="E162" s="35" t="s">
        <v>84</v>
      </c>
      <c r="F162" s="83" t="s">
        <v>33</v>
      </c>
      <c r="G162" s="83"/>
      <c r="H162" s="83"/>
      <c r="I162" s="84"/>
      <c r="J162" s="24" t="s">
        <v>34</v>
      </c>
      <c r="K162" s="43">
        <v>24000</v>
      </c>
      <c r="L162" s="55">
        <f t="shared" si="20"/>
        <v>24000</v>
      </c>
      <c r="M162" s="55"/>
      <c r="N162" s="47"/>
    </row>
    <row r="163" spans="1:15">
      <c r="A163" s="47"/>
      <c r="B163" s="47"/>
      <c r="C163" s="35" t="s">
        <v>38</v>
      </c>
      <c r="D163" s="37" t="s">
        <v>31</v>
      </c>
      <c r="E163" s="35" t="s">
        <v>84</v>
      </c>
      <c r="F163" s="83" t="s">
        <v>33</v>
      </c>
      <c r="G163" s="83"/>
      <c r="H163" s="83"/>
      <c r="I163" s="84"/>
      <c r="J163" s="24" t="s">
        <v>34</v>
      </c>
      <c r="K163" s="43">
        <v>24000</v>
      </c>
      <c r="L163" s="55">
        <f t="shared" si="20"/>
        <v>24000</v>
      </c>
      <c r="M163" s="55"/>
      <c r="N163" s="47"/>
    </row>
    <row r="164" spans="1:15">
      <c r="A164" s="47"/>
      <c r="B164" s="47"/>
      <c r="C164" s="35" t="s">
        <v>39</v>
      </c>
      <c r="D164" s="37" t="s">
        <v>31</v>
      </c>
      <c r="E164" s="35" t="s">
        <v>84</v>
      </c>
      <c r="F164" s="83" t="s">
        <v>33</v>
      </c>
      <c r="G164" s="83"/>
      <c r="H164" s="83"/>
      <c r="I164" s="84"/>
      <c r="J164" s="24" t="s">
        <v>34</v>
      </c>
      <c r="K164" s="43">
        <v>24000</v>
      </c>
      <c r="L164" s="55">
        <f t="shared" si="20"/>
        <v>24000</v>
      </c>
      <c r="M164" s="55"/>
      <c r="N164" s="47"/>
    </row>
    <row r="165" spans="1:15">
      <c r="A165" s="47"/>
      <c r="B165" s="47"/>
      <c r="C165" s="35" t="s">
        <v>40</v>
      </c>
      <c r="D165" s="37" t="s">
        <v>31</v>
      </c>
      <c r="E165" s="35" t="s">
        <v>84</v>
      </c>
      <c r="F165" s="83" t="s">
        <v>33</v>
      </c>
      <c r="G165" s="83"/>
      <c r="H165" s="83"/>
      <c r="I165" s="84"/>
      <c r="J165" s="24" t="s">
        <v>34</v>
      </c>
      <c r="K165" s="43">
        <v>24000</v>
      </c>
      <c r="L165" s="55">
        <f t="shared" si="20"/>
        <v>24000</v>
      </c>
      <c r="M165" s="55"/>
      <c r="N165" s="47"/>
    </row>
    <row r="166" spans="1:15">
      <c r="A166" s="47"/>
      <c r="B166" s="47"/>
      <c r="C166" s="35" t="s">
        <v>41</v>
      </c>
      <c r="D166" s="37" t="s">
        <v>31</v>
      </c>
      <c r="E166" s="35" t="s">
        <v>84</v>
      </c>
      <c r="F166" s="83" t="s">
        <v>33</v>
      </c>
      <c r="G166" s="83"/>
      <c r="H166" s="83"/>
      <c r="I166" s="84"/>
      <c r="J166" s="24" t="s">
        <v>34</v>
      </c>
      <c r="K166" s="43">
        <v>24000</v>
      </c>
      <c r="L166" s="55">
        <f t="shared" si="20"/>
        <v>24000</v>
      </c>
      <c r="M166" s="55"/>
      <c r="N166" s="47"/>
    </row>
    <row r="167" spans="1:15">
      <c r="A167" s="47"/>
      <c r="B167" s="47"/>
      <c r="C167" s="35" t="s">
        <v>76</v>
      </c>
      <c r="D167" s="37" t="s">
        <v>31</v>
      </c>
      <c r="E167" s="35" t="s">
        <v>84</v>
      </c>
      <c r="F167" s="83" t="s">
        <v>33</v>
      </c>
      <c r="G167" s="83"/>
      <c r="H167" s="83"/>
      <c r="I167" s="84"/>
      <c r="J167" s="24" t="s">
        <v>34</v>
      </c>
      <c r="K167" s="43">
        <v>122364</v>
      </c>
      <c r="L167" s="55">
        <f t="shared" si="20"/>
        <v>122364</v>
      </c>
      <c r="M167" s="55"/>
      <c r="N167" s="47"/>
    </row>
    <row r="168" spans="1:15">
      <c r="A168" s="47"/>
      <c r="B168" s="47"/>
      <c r="C168" s="35" t="s">
        <v>43</v>
      </c>
      <c r="D168" s="37" t="s">
        <v>31</v>
      </c>
      <c r="E168" s="35" t="s">
        <v>84</v>
      </c>
      <c r="F168" s="83" t="s">
        <v>33</v>
      </c>
      <c r="G168" s="83"/>
      <c r="H168" s="83"/>
      <c r="I168" s="84"/>
      <c r="J168" s="24" t="s">
        <v>34</v>
      </c>
      <c r="K168" s="43">
        <v>24000</v>
      </c>
      <c r="L168" s="55">
        <f t="shared" si="20"/>
        <v>24000</v>
      </c>
      <c r="M168" s="55"/>
      <c r="N168" s="47"/>
    </row>
    <row r="169" spans="1:15">
      <c r="A169" s="47"/>
      <c r="B169" s="47"/>
      <c r="C169" s="35" t="s">
        <v>44</v>
      </c>
      <c r="D169" s="37" t="s">
        <v>31</v>
      </c>
      <c r="E169" s="35" t="s">
        <v>84</v>
      </c>
      <c r="F169" s="83" t="s">
        <v>33</v>
      </c>
      <c r="G169" s="83"/>
      <c r="H169" s="83"/>
      <c r="I169" s="84"/>
      <c r="J169" s="24" t="s">
        <v>34</v>
      </c>
      <c r="K169" s="43">
        <v>24000</v>
      </c>
      <c r="L169" s="55">
        <f t="shared" si="20"/>
        <v>24000</v>
      </c>
      <c r="M169" s="55"/>
      <c r="N169" s="47"/>
    </row>
    <row r="170" spans="1:15">
      <c r="A170" s="47"/>
      <c r="B170" s="47"/>
      <c r="C170" s="35" t="s">
        <v>45</v>
      </c>
      <c r="D170" s="37" t="s">
        <v>31</v>
      </c>
      <c r="E170" s="35" t="s">
        <v>84</v>
      </c>
      <c r="F170" s="83" t="s">
        <v>33</v>
      </c>
      <c r="G170" s="83"/>
      <c r="H170" s="83"/>
      <c r="I170" s="84"/>
      <c r="J170" s="24" t="s">
        <v>34</v>
      </c>
      <c r="K170" s="43">
        <v>24000</v>
      </c>
      <c r="L170" s="55">
        <f t="shared" si="20"/>
        <v>24000</v>
      </c>
      <c r="M170" s="55"/>
      <c r="N170" s="47"/>
    </row>
    <row r="171" spans="1:15">
      <c r="A171" s="47"/>
      <c r="B171" s="47"/>
      <c r="C171" s="35" t="s">
        <v>46</v>
      </c>
      <c r="D171" s="37" t="s">
        <v>31</v>
      </c>
      <c r="E171" s="35" t="s">
        <v>84</v>
      </c>
      <c r="F171" s="83" t="s">
        <v>33</v>
      </c>
      <c r="G171" s="83"/>
      <c r="H171" s="83"/>
      <c r="I171" s="84"/>
      <c r="J171" s="24" t="s">
        <v>34</v>
      </c>
      <c r="K171" s="43">
        <v>24000</v>
      </c>
      <c r="L171" s="55">
        <f t="shared" si="20"/>
        <v>24000</v>
      </c>
      <c r="M171" s="55"/>
      <c r="N171" s="47"/>
    </row>
    <row r="172" spans="1:15">
      <c r="A172" s="47"/>
      <c r="B172" s="64"/>
      <c r="C172" s="35" t="s">
        <v>47</v>
      </c>
      <c r="D172" s="37" t="s">
        <v>31</v>
      </c>
      <c r="E172" s="35" t="s">
        <v>84</v>
      </c>
      <c r="F172" s="83" t="s">
        <v>33</v>
      </c>
      <c r="G172" s="83"/>
      <c r="H172" s="83"/>
      <c r="I172" s="84"/>
      <c r="J172" s="24" t="s">
        <v>34</v>
      </c>
      <c r="K172" s="43">
        <v>12000</v>
      </c>
      <c r="L172" s="55">
        <f>+K172</f>
        <v>12000</v>
      </c>
      <c r="M172" s="55"/>
      <c r="N172" s="47"/>
      <c r="O172" s="21">
        <f>SUM(L158:L174)</f>
        <v>1205364</v>
      </c>
    </row>
    <row r="173" spans="1:15">
      <c r="A173" s="47"/>
      <c r="B173" s="47"/>
      <c r="C173" s="47" t="s">
        <v>110</v>
      </c>
      <c r="D173" s="37" t="s">
        <v>31</v>
      </c>
      <c r="E173" s="35" t="s">
        <v>84</v>
      </c>
      <c r="F173" s="83" t="s">
        <v>33</v>
      </c>
      <c r="G173" s="83"/>
      <c r="H173" s="83"/>
      <c r="I173" s="84"/>
      <c r="J173" s="24" t="s">
        <v>34</v>
      </c>
      <c r="K173" s="43">
        <v>36000</v>
      </c>
      <c r="L173" s="55">
        <f t="shared" ref="L173:L183" si="21">+K173</f>
        <v>36000</v>
      </c>
      <c r="M173" s="55"/>
      <c r="N173" s="47"/>
      <c r="O173" s="21">
        <f>1205364-O172</f>
        <v>0</v>
      </c>
    </row>
    <row r="174" spans="1:15">
      <c r="A174" s="47"/>
      <c r="B174" s="64"/>
      <c r="C174" s="35" t="s">
        <v>111</v>
      </c>
      <c r="D174" s="37" t="s">
        <v>31</v>
      </c>
      <c r="E174" s="35" t="s">
        <v>84</v>
      </c>
      <c r="F174" s="83" t="s">
        <v>33</v>
      </c>
      <c r="G174" s="83"/>
      <c r="H174" s="83"/>
      <c r="I174" s="84"/>
      <c r="J174" s="24" t="s">
        <v>34</v>
      </c>
      <c r="K174" s="43">
        <v>15000</v>
      </c>
      <c r="L174" s="55">
        <f t="shared" si="21"/>
        <v>15000</v>
      </c>
      <c r="M174" s="55"/>
      <c r="N174" s="47"/>
    </row>
    <row r="175" spans="1:15">
      <c r="A175" s="47"/>
      <c r="B175" s="69" t="s">
        <v>428</v>
      </c>
      <c r="C175" s="47" t="s">
        <v>141</v>
      </c>
      <c r="D175" s="37" t="s">
        <v>31</v>
      </c>
      <c r="E175" s="35" t="s">
        <v>84</v>
      </c>
      <c r="F175" s="83" t="s">
        <v>33</v>
      </c>
      <c r="G175" s="83"/>
      <c r="H175" s="83"/>
      <c r="I175" s="84"/>
      <c r="J175" s="24" t="s">
        <v>34</v>
      </c>
      <c r="K175" s="43">
        <v>664000</v>
      </c>
      <c r="L175" s="55">
        <f t="shared" si="21"/>
        <v>664000</v>
      </c>
      <c r="M175" s="55"/>
      <c r="N175" s="47"/>
    </row>
    <row r="176" spans="1:15">
      <c r="A176" s="47"/>
      <c r="B176" s="47"/>
      <c r="C176" s="47" t="s">
        <v>145</v>
      </c>
      <c r="D176" s="47"/>
      <c r="E176" s="35"/>
      <c r="F176" s="19"/>
      <c r="G176" s="19"/>
      <c r="H176" s="19"/>
      <c r="I176" s="51"/>
      <c r="J176" s="47"/>
      <c r="K176" s="43"/>
      <c r="L176" s="55"/>
      <c r="M176" s="55"/>
      <c r="N176" s="47"/>
    </row>
    <row r="177" spans="1:15">
      <c r="A177" s="47"/>
      <c r="B177" s="47"/>
      <c r="C177" s="47" t="s">
        <v>146</v>
      </c>
      <c r="D177" s="47"/>
      <c r="E177" s="35"/>
      <c r="F177" s="19"/>
      <c r="G177" s="19"/>
      <c r="H177" s="19"/>
      <c r="I177" s="51"/>
      <c r="J177" s="47"/>
      <c r="K177" s="43"/>
      <c r="L177" s="55"/>
      <c r="M177" s="55"/>
      <c r="N177" s="47"/>
    </row>
    <row r="178" spans="1:15">
      <c r="A178" s="47"/>
      <c r="B178" s="64"/>
      <c r="C178" s="47" t="s">
        <v>143</v>
      </c>
      <c r="D178" s="47"/>
      <c r="E178" s="35"/>
      <c r="F178" s="19"/>
      <c r="G178" s="19"/>
      <c r="H178" s="19"/>
      <c r="I178" s="51"/>
      <c r="J178" s="47"/>
      <c r="K178" s="43">
        <v>100000</v>
      </c>
      <c r="L178" s="55">
        <f t="shared" si="21"/>
        <v>100000</v>
      </c>
      <c r="M178" s="55"/>
      <c r="N178" s="47"/>
    </row>
    <row r="179" spans="1:15">
      <c r="A179" s="47"/>
      <c r="B179" s="47"/>
      <c r="C179" s="47" t="s">
        <v>144</v>
      </c>
      <c r="D179" s="37" t="s">
        <v>31</v>
      </c>
      <c r="E179" s="35" t="s">
        <v>84</v>
      </c>
      <c r="F179" s="83" t="s">
        <v>33</v>
      </c>
      <c r="G179" s="83"/>
      <c r="H179" s="83"/>
      <c r="I179" s="84"/>
      <c r="J179" s="47"/>
      <c r="K179" s="43">
        <v>36000</v>
      </c>
      <c r="L179" s="55">
        <f t="shared" si="21"/>
        <v>36000</v>
      </c>
      <c r="M179" s="55"/>
      <c r="N179" s="47"/>
    </row>
    <row r="180" spans="1:15">
      <c r="A180" s="47"/>
      <c r="B180" s="47"/>
      <c r="C180" s="35" t="s">
        <v>76</v>
      </c>
      <c r="D180" s="37" t="s">
        <v>31</v>
      </c>
      <c r="E180" s="35" t="s">
        <v>84</v>
      </c>
      <c r="F180" s="83" t="s">
        <v>33</v>
      </c>
      <c r="G180" s="83"/>
      <c r="H180" s="83"/>
      <c r="I180" s="84"/>
      <c r="J180" s="47"/>
      <c r="K180" s="43">
        <v>42000</v>
      </c>
      <c r="L180" s="55">
        <f t="shared" si="21"/>
        <v>42000</v>
      </c>
      <c r="M180" s="55"/>
      <c r="N180" s="47"/>
    </row>
    <row r="181" spans="1:15">
      <c r="A181" s="47"/>
      <c r="B181" s="47"/>
      <c r="C181" s="35" t="s">
        <v>47</v>
      </c>
      <c r="D181" s="37" t="s">
        <v>31</v>
      </c>
      <c r="E181" s="35" t="s">
        <v>84</v>
      </c>
      <c r="F181" s="83" t="s">
        <v>33</v>
      </c>
      <c r="G181" s="83"/>
      <c r="H181" s="83"/>
      <c r="I181" s="84"/>
      <c r="J181" s="47"/>
      <c r="K181" s="43">
        <v>21000</v>
      </c>
      <c r="L181" s="55">
        <f t="shared" si="21"/>
        <v>21000</v>
      </c>
      <c r="M181" s="55"/>
      <c r="N181" s="47"/>
    </row>
    <row r="182" spans="1:15">
      <c r="A182" s="47"/>
      <c r="B182" s="47"/>
      <c r="C182" s="47" t="s">
        <v>110</v>
      </c>
      <c r="D182" s="37" t="s">
        <v>31</v>
      </c>
      <c r="E182" s="35" t="s">
        <v>84</v>
      </c>
      <c r="F182" s="83" t="s">
        <v>33</v>
      </c>
      <c r="G182" s="83"/>
      <c r="H182" s="83"/>
      <c r="I182" s="84"/>
      <c r="J182" s="47"/>
      <c r="K182" s="43">
        <v>36000</v>
      </c>
      <c r="L182" s="55">
        <f t="shared" si="21"/>
        <v>36000</v>
      </c>
      <c r="M182" s="55"/>
      <c r="N182" s="47"/>
    </row>
    <row r="183" spans="1:15">
      <c r="A183" s="48"/>
      <c r="B183" s="48"/>
      <c r="C183" s="48" t="s">
        <v>147</v>
      </c>
      <c r="D183" s="38" t="s">
        <v>31</v>
      </c>
      <c r="E183" s="36" t="s">
        <v>84</v>
      </c>
      <c r="F183" s="87" t="s">
        <v>33</v>
      </c>
      <c r="G183" s="87"/>
      <c r="H183" s="87"/>
      <c r="I183" s="88"/>
      <c r="J183" s="48"/>
      <c r="K183" s="44">
        <v>252000</v>
      </c>
      <c r="L183" s="56">
        <f t="shared" si="21"/>
        <v>252000</v>
      </c>
      <c r="M183" s="56"/>
      <c r="N183" s="47"/>
      <c r="O183" s="21">
        <f>SUM(L175:L183)</f>
        <v>1151000</v>
      </c>
    </row>
    <row r="184" spans="1:15">
      <c r="K184" s="16">
        <f t="shared" si="19"/>
        <v>0</v>
      </c>
      <c r="L184" s="17"/>
      <c r="M184" s="17"/>
    </row>
    <row r="185" spans="1:15">
      <c r="A185" s="83" t="s">
        <v>148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1:15">
      <c r="K186" s="16">
        <f t="shared" si="19"/>
        <v>0</v>
      </c>
      <c r="L186" s="17"/>
      <c r="M186" s="17"/>
    </row>
    <row r="187" spans="1:15">
      <c r="A187" s="24"/>
      <c r="B187" s="22"/>
      <c r="C187" s="24"/>
      <c r="D187" s="60"/>
      <c r="E187" s="24"/>
      <c r="F187" s="60"/>
      <c r="G187" s="60"/>
      <c r="H187" s="60"/>
      <c r="I187" s="60"/>
      <c r="J187" s="24"/>
      <c r="K187" s="26"/>
      <c r="L187" s="26"/>
      <c r="M187" s="26"/>
      <c r="N187" s="24"/>
    </row>
    <row r="188" spans="1:15">
      <c r="A188" s="89" t="s">
        <v>2</v>
      </c>
      <c r="B188" s="91" t="s">
        <v>7</v>
      </c>
      <c r="C188" s="93" t="s">
        <v>3</v>
      </c>
      <c r="D188" s="5"/>
      <c r="E188" s="63"/>
      <c r="F188" s="95" t="s">
        <v>5</v>
      </c>
      <c r="G188" s="96"/>
      <c r="H188" s="96"/>
      <c r="I188" s="96"/>
      <c r="J188" s="93" t="s">
        <v>13</v>
      </c>
      <c r="K188" s="95" t="s">
        <v>14</v>
      </c>
      <c r="L188" s="96"/>
      <c r="M188" s="97"/>
      <c r="N188" s="93" t="s">
        <v>6</v>
      </c>
    </row>
    <row r="189" spans="1:15" ht="60">
      <c r="A189" s="90"/>
      <c r="B189" s="92"/>
      <c r="C189" s="94"/>
      <c r="D189" s="7" t="s">
        <v>4</v>
      </c>
      <c r="E189" s="62" t="s">
        <v>8</v>
      </c>
      <c r="F189" s="6" t="s">
        <v>9</v>
      </c>
      <c r="G189" s="3" t="s">
        <v>10</v>
      </c>
      <c r="H189" s="3" t="s">
        <v>11</v>
      </c>
      <c r="I189" s="10" t="s">
        <v>12</v>
      </c>
      <c r="J189" s="94"/>
      <c r="K189" s="6" t="s">
        <v>15</v>
      </c>
      <c r="L189" s="4" t="s">
        <v>16</v>
      </c>
      <c r="M189" s="3" t="s">
        <v>17</v>
      </c>
      <c r="N189" s="94"/>
    </row>
    <row r="190" spans="1:15">
      <c r="A190" s="34"/>
      <c r="B190" s="34" t="s">
        <v>149</v>
      </c>
      <c r="C190" s="34" t="s">
        <v>30</v>
      </c>
      <c r="D190" s="37" t="s">
        <v>31</v>
      </c>
      <c r="E190" s="34" t="s">
        <v>84</v>
      </c>
      <c r="F190" s="83" t="s">
        <v>33</v>
      </c>
      <c r="G190" s="83"/>
      <c r="H190" s="83"/>
      <c r="I190" s="84"/>
      <c r="J190" s="24" t="s">
        <v>34</v>
      </c>
      <c r="K190" s="52">
        <v>1800000</v>
      </c>
      <c r="L190" s="53">
        <f>+K190</f>
        <v>1800000</v>
      </c>
      <c r="M190" s="52"/>
      <c r="N190" s="34"/>
    </row>
    <row r="191" spans="1:15">
      <c r="A191" s="35"/>
      <c r="B191" s="35"/>
      <c r="C191" s="35" t="s">
        <v>143</v>
      </c>
      <c r="D191" s="37" t="s">
        <v>31</v>
      </c>
      <c r="E191" s="35" t="s">
        <v>84</v>
      </c>
      <c r="F191" s="83" t="s">
        <v>33</v>
      </c>
      <c r="G191" s="83"/>
      <c r="H191" s="83"/>
      <c r="I191" s="84"/>
      <c r="J191" s="24" t="s">
        <v>34</v>
      </c>
      <c r="K191" s="43">
        <v>480000</v>
      </c>
      <c r="L191" s="45">
        <v>480000</v>
      </c>
      <c r="M191" s="43"/>
      <c r="N191" s="35"/>
      <c r="O191" s="21">
        <f>+L191+L190</f>
        <v>2280000</v>
      </c>
    </row>
    <row r="192" spans="1:15">
      <c r="A192" s="35"/>
      <c r="B192" s="35"/>
      <c r="C192" s="35"/>
      <c r="D192" s="37"/>
      <c r="E192" s="35"/>
      <c r="F192" s="83"/>
      <c r="G192" s="83"/>
      <c r="H192" s="83"/>
      <c r="I192" s="84"/>
      <c r="J192" s="24"/>
      <c r="K192" s="43"/>
      <c r="L192" s="43"/>
      <c r="M192" s="43"/>
      <c r="N192" s="35"/>
    </row>
    <row r="193" spans="1:15">
      <c r="A193" s="47"/>
      <c r="B193" s="49"/>
      <c r="C193" s="35"/>
      <c r="D193" s="37"/>
      <c r="E193" s="35"/>
      <c r="F193" s="83"/>
      <c r="G193" s="83"/>
      <c r="H193" s="83"/>
      <c r="I193" s="84"/>
      <c r="J193" s="24"/>
      <c r="K193" s="43"/>
      <c r="L193" s="54"/>
      <c r="M193" s="54"/>
      <c r="N193" s="49"/>
    </row>
    <row r="194" spans="1:15">
      <c r="A194" s="47"/>
      <c r="B194" s="47" t="s">
        <v>150</v>
      </c>
      <c r="C194" s="47" t="s">
        <v>141</v>
      </c>
      <c r="D194" s="37" t="s">
        <v>31</v>
      </c>
      <c r="E194" s="35" t="s">
        <v>84</v>
      </c>
      <c r="F194" s="83" t="s">
        <v>33</v>
      </c>
      <c r="G194" s="83"/>
      <c r="H194" s="83"/>
      <c r="I194" s="84"/>
      <c r="J194" s="24" t="s">
        <v>34</v>
      </c>
      <c r="K194" s="43">
        <v>2667600</v>
      </c>
      <c r="L194" s="55">
        <f>+K194</f>
        <v>2667600</v>
      </c>
      <c r="M194" s="55" t="s">
        <v>404</v>
      </c>
      <c r="N194" s="47"/>
    </row>
    <row r="195" spans="1:15">
      <c r="A195" s="47"/>
      <c r="B195" s="47"/>
      <c r="C195" s="47" t="s">
        <v>151</v>
      </c>
      <c r="D195" s="37" t="s">
        <v>31</v>
      </c>
      <c r="E195" s="35" t="s">
        <v>84</v>
      </c>
      <c r="F195" s="83" t="s">
        <v>33</v>
      </c>
      <c r="G195" s="83"/>
      <c r="H195" s="83"/>
      <c r="I195" s="84"/>
      <c r="J195" s="24" t="s">
        <v>34</v>
      </c>
      <c r="K195" s="43">
        <v>22646400</v>
      </c>
      <c r="L195" s="55">
        <f>+K195</f>
        <v>22646400</v>
      </c>
      <c r="M195" s="55" t="s">
        <v>405</v>
      </c>
      <c r="N195" s="47"/>
    </row>
    <row r="196" spans="1:15">
      <c r="A196" s="47"/>
      <c r="B196" s="47"/>
      <c r="C196" s="47" t="s">
        <v>152</v>
      </c>
      <c r="D196" s="37"/>
      <c r="E196" s="35"/>
      <c r="F196" s="60"/>
      <c r="G196" s="60"/>
      <c r="H196" s="60"/>
      <c r="I196" s="61"/>
      <c r="J196" s="24"/>
      <c r="K196" s="43"/>
      <c r="L196" s="55"/>
      <c r="M196" s="55" t="s">
        <v>406</v>
      </c>
      <c r="N196" s="47"/>
      <c r="O196" s="21">
        <f>+L195+L194</f>
        <v>25314000</v>
      </c>
    </row>
    <row r="197" spans="1:15">
      <c r="A197" s="47"/>
      <c r="B197" s="47"/>
      <c r="C197" s="47" t="s">
        <v>143</v>
      </c>
      <c r="D197" s="37" t="s">
        <v>31</v>
      </c>
      <c r="E197" s="35" t="s">
        <v>84</v>
      </c>
      <c r="F197" s="83" t="s">
        <v>33</v>
      </c>
      <c r="G197" s="83"/>
      <c r="H197" s="83"/>
      <c r="I197" s="84"/>
      <c r="J197" s="24" t="s">
        <v>34</v>
      </c>
      <c r="K197" s="43">
        <v>120200</v>
      </c>
      <c r="L197" s="55">
        <f>+K197</f>
        <v>120200</v>
      </c>
      <c r="M197" s="55" t="s">
        <v>407</v>
      </c>
      <c r="N197" s="47"/>
    </row>
    <row r="198" spans="1:15">
      <c r="A198" s="47"/>
      <c r="B198" s="47"/>
      <c r="C198" s="35" t="s">
        <v>76</v>
      </c>
      <c r="D198" s="37" t="s">
        <v>31</v>
      </c>
      <c r="E198" s="35" t="s">
        <v>84</v>
      </c>
      <c r="F198" s="83" t="s">
        <v>33</v>
      </c>
      <c r="G198" s="83"/>
      <c r="H198" s="83"/>
      <c r="I198" s="84"/>
      <c r="J198" s="24" t="s">
        <v>34</v>
      </c>
      <c r="K198" s="43">
        <v>421200</v>
      </c>
      <c r="L198" s="55">
        <f>+K198</f>
        <v>421200</v>
      </c>
      <c r="M198" s="55" t="s">
        <v>408</v>
      </c>
      <c r="N198" s="47"/>
    </row>
    <row r="199" spans="1:15">
      <c r="A199" s="47"/>
      <c r="B199" s="64"/>
      <c r="C199" s="35" t="s">
        <v>122</v>
      </c>
      <c r="D199" s="37" t="s">
        <v>31</v>
      </c>
      <c r="E199" s="35" t="s">
        <v>84</v>
      </c>
      <c r="F199" s="83" t="s">
        <v>33</v>
      </c>
      <c r="G199" s="83"/>
      <c r="H199" s="83"/>
      <c r="I199" s="84"/>
      <c r="J199" s="24" t="s">
        <v>34</v>
      </c>
      <c r="K199" s="43">
        <v>421200</v>
      </c>
      <c r="L199" s="55">
        <f>+K199</f>
        <v>421200</v>
      </c>
      <c r="M199" s="55" t="s">
        <v>409</v>
      </c>
      <c r="N199" s="47"/>
    </row>
    <row r="200" spans="1:15">
      <c r="A200" s="47"/>
      <c r="B200" s="64"/>
      <c r="C200" s="35" t="s">
        <v>47</v>
      </c>
      <c r="D200" s="37" t="s">
        <v>31</v>
      </c>
      <c r="E200" s="35" t="s">
        <v>84</v>
      </c>
      <c r="F200" s="83" t="s">
        <v>33</v>
      </c>
      <c r="G200" s="83"/>
      <c r="H200" s="83"/>
      <c r="I200" s="84"/>
      <c r="J200" s="24" t="s">
        <v>34</v>
      </c>
      <c r="K200" s="43">
        <v>1404000</v>
      </c>
      <c r="L200" s="55">
        <f t="shared" ref="L200:L211" si="22">+K200</f>
        <v>1404000</v>
      </c>
      <c r="M200" s="55" t="s">
        <v>410</v>
      </c>
      <c r="N200" s="47"/>
    </row>
    <row r="201" spans="1:15">
      <c r="A201" s="47"/>
      <c r="B201" s="47"/>
      <c r="C201" s="47" t="s">
        <v>48</v>
      </c>
      <c r="D201" s="37" t="s">
        <v>31</v>
      </c>
      <c r="E201" s="35" t="s">
        <v>84</v>
      </c>
      <c r="F201" s="83" t="s">
        <v>33</v>
      </c>
      <c r="G201" s="83"/>
      <c r="H201" s="83"/>
      <c r="I201" s="84"/>
      <c r="J201" s="24" t="s">
        <v>34</v>
      </c>
      <c r="K201" s="43">
        <v>421200</v>
      </c>
      <c r="L201" s="55">
        <f t="shared" si="22"/>
        <v>421200</v>
      </c>
      <c r="M201" s="55" t="s">
        <v>411</v>
      </c>
      <c r="N201" s="47"/>
      <c r="O201" s="21">
        <f>SUM(L197:L201)</f>
        <v>2787800</v>
      </c>
    </row>
    <row r="202" spans="1:15">
      <c r="A202" s="47"/>
      <c r="B202" s="47"/>
      <c r="C202" s="35"/>
      <c r="D202" s="37"/>
      <c r="E202" s="35"/>
      <c r="F202" s="83"/>
      <c r="G202" s="83"/>
      <c r="H202" s="83"/>
      <c r="I202" s="84"/>
      <c r="J202" s="24"/>
      <c r="K202" s="43"/>
      <c r="L202" s="55">
        <f t="shared" si="22"/>
        <v>0</v>
      </c>
      <c r="M202" s="55"/>
      <c r="N202" s="47"/>
      <c r="O202" s="21">
        <f>+O201+O196</f>
        <v>28101800</v>
      </c>
    </row>
    <row r="203" spans="1:15">
      <c r="A203" s="47"/>
      <c r="B203" s="47" t="s">
        <v>153</v>
      </c>
      <c r="C203" s="35" t="s">
        <v>30</v>
      </c>
      <c r="D203" s="37" t="s">
        <v>31</v>
      </c>
      <c r="E203" s="35" t="s">
        <v>84</v>
      </c>
      <c r="F203" s="83" t="s">
        <v>33</v>
      </c>
      <c r="G203" s="83"/>
      <c r="H203" s="83"/>
      <c r="I203" s="84"/>
      <c r="J203" s="24" t="s">
        <v>34</v>
      </c>
      <c r="K203" s="43">
        <v>600000</v>
      </c>
      <c r="L203" s="55">
        <f t="shared" si="22"/>
        <v>600000</v>
      </c>
      <c r="M203" s="55"/>
      <c r="N203" s="47"/>
    </row>
    <row r="204" spans="1:15">
      <c r="A204" s="47"/>
      <c r="B204" s="47"/>
      <c r="C204" s="35"/>
      <c r="D204" s="37"/>
      <c r="E204" s="35"/>
      <c r="F204" s="83"/>
      <c r="G204" s="83"/>
      <c r="H204" s="83"/>
      <c r="I204" s="84"/>
      <c r="J204" s="24"/>
      <c r="K204" s="43"/>
      <c r="L204" s="55"/>
      <c r="M204" s="55"/>
      <c r="N204" s="47"/>
    </row>
    <row r="205" spans="1:15">
      <c r="A205" s="47"/>
      <c r="B205" s="47" t="s">
        <v>154</v>
      </c>
      <c r="C205" s="35" t="s">
        <v>141</v>
      </c>
      <c r="D205" s="37" t="s">
        <v>31</v>
      </c>
      <c r="E205" s="35" t="s">
        <v>84</v>
      </c>
      <c r="F205" s="83" t="s">
        <v>33</v>
      </c>
      <c r="G205" s="83"/>
      <c r="H205" s="83"/>
      <c r="I205" s="84"/>
      <c r="J205" s="24" t="s">
        <v>34</v>
      </c>
      <c r="K205" s="43">
        <v>12756360</v>
      </c>
      <c r="L205" s="55">
        <f t="shared" si="22"/>
        <v>12756360</v>
      </c>
      <c r="M205" s="55"/>
      <c r="N205" s="47"/>
    </row>
    <row r="206" spans="1:15">
      <c r="A206" s="47"/>
      <c r="B206" s="47"/>
      <c r="C206" s="35" t="s">
        <v>155</v>
      </c>
      <c r="D206" s="37"/>
      <c r="E206" s="35"/>
      <c r="F206" s="83"/>
      <c r="G206" s="83"/>
      <c r="H206" s="83"/>
      <c r="I206" s="84"/>
      <c r="J206" s="24"/>
      <c r="K206" s="43"/>
      <c r="L206" s="55"/>
      <c r="M206" s="55"/>
      <c r="N206" s="47"/>
    </row>
    <row r="207" spans="1:15">
      <c r="A207" s="47"/>
      <c r="B207" s="47"/>
      <c r="C207" s="35" t="s">
        <v>156</v>
      </c>
      <c r="D207" s="37"/>
      <c r="E207" s="35"/>
      <c r="F207" s="83"/>
      <c r="G207" s="83"/>
      <c r="H207" s="83"/>
      <c r="I207" s="84"/>
      <c r="J207" s="24"/>
      <c r="K207" s="43"/>
      <c r="L207" s="55"/>
      <c r="M207" s="55"/>
      <c r="N207" s="47"/>
    </row>
    <row r="208" spans="1:15">
      <c r="A208" s="47"/>
      <c r="B208" s="47"/>
      <c r="C208" s="47" t="s">
        <v>143</v>
      </c>
      <c r="D208" s="37" t="s">
        <v>31</v>
      </c>
      <c r="E208" s="35" t="s">
        <v>84</v>
      </c>
      <c r="F208" s="83" t="s">
        <v>33</v>
      </c>
      <c r="G208" s="83"/>
      <c r="H208" s="83"/>
      <c r="I208" s="84"/>
      <c r="J208" s="24" t="s">
        <v>34</v>
      </c>
      <c r="K208" s="43">
        <v>1268160</v>
      </c>
      <c r="L208" s="55">
        <f t="shared" si="22"/>
        <v>1268160</v>
      </c>
      <c r="M208" s="55"/>
      <c r="N208" s="47"/>
    </row>
    <row r="209" spans="1:15">
      <c r="A209" s="47"/>
      <c r="B209" s="47"/>
      <c r="C209" s="47" t="s">
        <v>37</v>
      </c>
      <c r="D209" s="37" t="s">
        <v>31</v>
      </c>
      <c r="E209" s="35" t="s">
        <v>84</v>
      </c>
      <c r="F209" s="83" t="s">
        <v>33</v>
      </c>
      <c r="G209" s="83"/>
      <c r="H209" s="83"/>
      <c r="I209" s="84"/>
      <c r="J209" s="24" t="s">
        <v>34</v>
      </c>
      <c r="K209" s="43">
        <v>317040</v>
      </c>
      <c r="L209" s="55">
        <f t="shared" si="22"/>
        <v>317040</v>
      </c>
      <c r="M209" s="55"/>
      <c r="N209" s="47"/>
    </row>
    <row r="210" spans="1:15">
      <c r="A210" s="47"/>
      <c r="B210" s="47"/>
      <c r="C210" s="35" t="s">
        <v>38</v>
      </c>
      <c r="D210" s="37" t="s">
        <v>31</v>
      </c>
      <c r="E210" s="35" t="s">
        <v>84</v>
      </c>
      <c r="F210" s="83" t="s">
        <v>33</v>
      </c>
      <c r="G210" s="83"/>
      <c r="H210" s="83"/>
      <c r="I210" s="84"/>
      <c r="J210" s="24" t="s">
        <v>34</v>
      </c>
      <c r="K210" s="43">
        <v>158520</v>
      </c>
      <c r="L210" s="55">
        <f t="shared" si="22"/>
        <v>158520</v>
      </c>
      <c r="M210" s="55"/>
      <c r="N210" s="47"/>
    </row>
    <row r="211" spans="1:15">
      <c r="A211" s="47"/>
      <c r="B211" s="47"/>
      <c r="C211" s="35" t="s">
        <v>39</v>
      </c>
      <c r="D211" s="37" t="s">
        <v>31</v>
      </c>
      <c r="E211" s="35" t="s">
        <v>84</v>
      </c>
      <c r="F211" s="83" t="s">
        <v>33</v>
      </c>
      <c r="G211" s="83"/>
      <c r="H211" s="83"/>
      <c r="I211" s="84"/>
      <c r="J211" s="24" t="s">
        <v>34</v>
      </c>
      <c r="K211" s="43">
        <v>317040</v>
      </c>
      <c r="L211" s="55">
        <f t="shared" si="22"/>
        <v>317040</v>
      </c>
      <c r="M211" s="55"/>
      <c r="N211" s="47"/>
    </row>
    <row r="212" spans="1:15">
      <c r="A212" s="47"/>
      <c r="B212" s="64"/>
      <c r="C212" s="35" t="s">
        <v>40</v>
      </c>
      <c r="D212" s="37" t="s">
        <v>31</v>
      </c>
      <c r="E212" s="35" t="s">
        <v>84</v>
      </c>
      <c r="F212" s="83" t="s">
        <v>33</v>
      </c>
      <c r="G212" s="83"/>
      <c r="H212" s="83"/>
      <c r="I212" s="84"/>
      <c r="J212" s="24" t="s">
        <v>34</v>
      </c>
      <c r="K212" s="43">
        <v>475560</v>
      </c>
      <c r="L212" s="55">
        <f>+K212</f>
        <v>475560</v>
      </c>
      <c r="M212" s="55"/>
      <c r="N212" s="47"/>
    </row>
    <row r="213" spans="1:15">
      <c r="A213" s="47"/>
      <c r="B213" s="47"/>
      <c r="C213" s="35" t="s">
        <v>41</v>
      </c>
      <c r="D213" s="37" t="s">
        <v>31</v>
      </c>
      <c r="E213" s="35" t="s">
        <v>84</v>
      </c>
      <c r="F213" s="83" t="s">
        <v>33</v>
      </c>
      <c r="G213" s="83"/>
      <c r="H213" s="83"/>
      <c r="I213" s="84"/>
      <c r="J213" s="24" t="s">
        <v>34</v>
      </c>
      <c r="K213" s="43">
        <v>158520</v>
      </c>
      <c r="L213" s="55">
        <f t="shared" ref="L213:L231" si="23">+K213</f>
        <v>158520</v>
      </c>
      <c r="M213" s="55"/>
      <c r="N213" s="47"/>
    </row>
    <row r="214" spans="1:15">
      <c r="A214" s="47"/>
      <c r="B214" s="64"/>
      <c r="C214" s="35" t="s">
        <v>76</v>
      </c>
      <c r="D214" s="37" t="s">
        <v>31</v>
      </c>
      <c r="E214" s="35" t="s">
        <v>84</v>
      </c>
      <c r="F214" s="83" t="s">
        <v>33</v>
      </c>
      <c r="G214" s="83"/>
      <c r="H214" s="83"/>
      <c r="I214" s="84"/>
      <c r="J214" s="24" t="s">
        <v>34</v>
      </c>
      <c r="K214" s="43">
        <v>5134744</v>
      </c>
      <c r="L214" s="55">
        <f t="shared" si="23"/>
        <v>5134744</v>
      </c>
      <c r="M214" s="55"/>
      <c r="N214" s="47"/>
    </row>
    <row r="215" spans="1:15">
      <c r="A215" s="47"/>
      <c r="B215" s="69"/>
      <c r="C215" s="35" t="s">
        <v>43</v>
      </c>
      <c r="D215" s="37" t="s">
        <v>31</v>
      </c>
      <c r="E215" s="35" t="s">
        <v>84</v>
      </c>
      <c r="F215" s="83" t="s">
        <v>33</v>
      </c>
      <c r="G215" s="83"/>
      <c r="H215" s="83"/>
      <c r="I215" s="84"/>
      <c r="J215" s="24" t="s">
        <v>34</v>
      </c>
      <c r="K215" s="43">
        <v>2837604</v>
      </c>
      <c r="L215" s="55">
        <f t="shared" si="23"/>
        <v>2837604</v>
      </c>
      <c r="M215" s="55"/>
      <c r="N215" s="47"/>
    </row>
    <row r="216" spans="1:15">
      <c r="A216" s="47"/>
      <c r="B216" s="47"/>
      <c r="C216" s="35" t="s">
        <v>45</v>
      </c>
      <c r="D216" s="37" t="s">
        <v>31</v>
      </c>
      <c r="E216" s="35" t="s">
        <v>84</v>
      </c>
      <c r="F216" s="83" t="s">
        <v>33</v>
      </c>
      <c r="G216" s="83"/>
      <c r="H216" s="83"/>
      <c r="I216" s="84"/>
      <c r="J216" s="24" t="s">
        <v>34</v>
      </c>
      <c r="K216" s="43">
        <v>1690080</v>
      </c>
      <c r="L216" s="55">
        <f t="shared" si="23"/>
        <v>1690080</v>
      </c>
      <c r="M216" s="55"/>
      <c r="N216" s="47"/>
    </row>
    <row r="217" spans="1:15">
      <c r="A217" s="47"/>
      <c r="B217" s="47"/>
      <c r="C217" s="35" t="s">
        <v>46</v>
      </c>
      <c r="D217" s="37" t="s">
        <v>31</v>
      </c>
      <c r="E217" s="35" t="s">
        <v>84</v>
      </c>
      <c r="F217" s="83" t="s">
        <v>33</v>
      </c>
      <c r="G217" s="83"/>
      <c r="H217" s="83"/>
      <c r="I217" s="84"/>
      <c r="J217" s="24" t="s">
        <v>34</v>
      </c>
      <c r="K217" s="43">
        <v>608688</v>
      </c>
      <c r="L217" s="55">
        <f t="shared" si="23"/>
        <v>608688</v>
      </c>
      <c r="M217" s="55"/>
      <c r="N217" s="47"/>
    </row>
    <row r="218" spans="1:15">
      <c r="A218" s="47"/>
      <c r="B218" s="64"/>
      <c r="C218" s="35" t="s">
        <v>47</v>
      </c>
      <c r="D218" s="37" t="s">
        <v>31</v>
      </c>
      <c r="E218" s="35" t="s">
        <v>84</v>
      </c>
      <c r="F218" s="83" t="s">
        <v>33</v>
      </c>
      <c r="G218" s="83"/>
      <c r="H218" s="83"/>
      <c r="I218" s="84"/>
      <c r="J218" s="24" t="s">
        <v>34</v>
      </c>
      <c r="K218" s="43">
        <v>720120</v>
      </c>
      <c r="L218" s="55">
        <f t="shared" si="23"/>
        <v>720120</v>
      </c>
      <c r="M218" s="55"/>
      <c r="N218" s="47"/>
    </row>
    <row r="219" spans="1:15">
      <c r="A219" s="47"/>
      <c r="B219" s="47"/>
      <c r="C219" s="47" t="s">
        <v>48</v>
      </c>
      <c r="D219" s="37" t="s">
        <v>31</v>
      </c>
      <c r="E219" s="35" t="s">
        <v>84</v>
      </c>
      <c r="F219" s="83" t="s">
        <v>33</v>
      </c>
      <c r="G219" s="83"/>
      <c r="H219" s="83"/>
      <c r="I219" s="84"/>
      <c r="J219" s="24" t="s">
        <v>34</v>
      </c>
      <c r="K219" s="43">
        <v>158520</v>
      </c>
      <c r="L219" s="55">
        <f t="shared" si="23"/>
        <v>158520</v>
      </c>
      <c r="M219" s="55"/>
      <c r="N219" s="47"/>
      <c r="O219" s="21">
        <f>SUM(L205:L222)</f>
        <v>29078024</v>
      </c>
    </row>
    <row r="220" spans="1:15">
      <c r="A220" s="47"/>
      <c r="B220" s="47"/>
      <c r="C220" s="35" t="s">
        <v>157</v>
      </c>
      <c r="D220" s="37" t="s">
        <v>31</v>
      </c>
      <c r="E220" s="35" t="s">
        <v>84</v>
      </c>
      <c r="F220" s="83" t="s">
        <v>33</v>
      </c>
      <c r="G220" s="83"/>
      <c r="H220" s="83"/>
      <c r="I220" s="84"/>
      <c r="J220" s="24" t="s">
        <v>34</v>
      </c>
      <c r="K220" s="43">
        <v>158250</v>
      </c>
      <c r="L220" s="55">
        <f t="shared" si="23"/>
        <v>158250</v>
      </c>
      <c r="M220" s="55"/>
      <c r="N220" s="47"/>
      <c r="O220" s="17">
        <v>29078024</v>
      </c>
    </row>
    <row r="221" spans="1:15">
      <c r="A221" s="47"/>
      <c r="B221" s="47"/>
      <c r="C221" s="35" t="s">
        <v>111</v>
      </c>
      <c r="D221" s="37" t="s">
        <v>31</v>
      </c>
      <c r="E221" s="35" t="s">
        <v>84</v>
      </c>
      <c r="F221" s="83" t="s">
        <v>33</v>
      </c>
      <c r="G221" s="83"/>
      <c r="H221" s="83"/>
      <c r="I221" s="84"/>
      <c r="J221" s="24" t="s">
        <v>34</v>
      </c>
      <c r="K221" s="43">
        <v>634018</v>
      </c>
      <c r="L221" s="55">
        <f t="shared" si="23"/>
        <v>634018</v>
      </c>
      <c r="M221" s="55"/>
      <c r="N221" s="47"/>
      <c r="O221" s="21">
        <f>O220-O219</f>
        <v>0</v>
      </c>
    </row>
    <row r="222" spans="1:15">
      <c r="A222" s="47"/>
      <c r="B222" s="47"/>
      <c r="C222" s="47" t="s">
        <v>158</v>
      </c>
      <c r="D222" s="37" t="s">
        <v>31</v>
      </c>
      <c r="E222" s="35" t="s">
        <v>84</v>
      </c>
      <c r="F222" s="83" t="s">
        <v>33</v>
      </c>
      <c r="G222" s="83"/>
      <c r="H222" s="83"/>
      <c r="I222" s="84"/>
      <c r="J222" s="24" t="s">
        <v>34</v>
      </c>
      <c r="K222" s="43">
        <v>1684800</v>
      </c>
      <c r="L222" s="55">
        <f t="shared" si="23"/>
        <v>1684800</v>
      </c>
      <c r="M222" s="55"/>
      <c r="N222" s="47"/>
    </row>
    <row r="223" spans="1:15">
      <c r="A223" s="47"/>
      <c r="B223" s="64" t="s">
        <v>159</v>
      </c>
      <c r="C223" s="47"/>
      <c r="D223" s="37"/>
      <c r="E223" s="35"/>
      <c r="F223" s="60"/>
      <c r="G223" s="60"/>
      <c r="H223" s="60"/>
      <c r="I223" s="61"/>
      <c r="J223" s="47"/>
      <c r="K223" s="43"/>
      <c r="L223" s="55"/>
      <c r="M223" s="55"/>
      <c r="N223" s="47"/>
    </row>
    <row r="224" spans="1:15">
      <c r="A224" s="47"/>
      <c r="B224" s="47" t="s">
        <v>160</v>
      </c>
      <c r="C224" s="47" t="s">
        <v>171</v>
      </c>
      <c r="D224" s="37" t="s">
        <v>31</v>
      </c>
      <c r="E224" s="35" t="s">
        <v>32</v>
      </c>
      <c r="F224" s="83" t="s">
        <v>33</v>
      </c>
      <c r="G224" s="83"/>
      <c r="H224" s="83"/>
      <c r="I224" s="84"/>
      <c r="J224" s="24" t="s">
        <v>34</v>
      </c>
      <c r="K224" s="43">
        <v>800000</v>
      </c>
      <c r="L224" s="55">
        <f t="shared" si="23"/>
        <v>800000</v>
      </c>
      <c r="M224" s="55"/>
      <c r="N224" s="47"/>
    </row>
    <row r="225" spans="1:14">
      <c r="A225" s="47"/>
      <c r="B225" s="47" t="s">
        <v>162</v>
      </c>
      <c r="C225" s="47" t="s">
        <v>161</v>
      </c>
      <c r="D225" s="37" t="s">
        <v>31</v>
      </c>
      <c r="E225" s="35" t="s">
        <v>32</v>
      </c>
      <c r="F225" s="83" t="s">
        <v>33</v>
      </c>
      <c r="G225" s="83"/>
      <c r="H225" s="83"/>
      <c r="I225" s="84"/>
      <c r="J225" s="24" t="s">
        <v>34</v>
      </c>
      <c r="K225" s="43">
        <v>650000</v>
      </c>
      <c r="L225" s="55">
        <f t="shared" si="23"/>
        <v>650000</v>
      </c>
      <c r="M225" s="55"/>
      <c r="N225" s="47"/>
    </row>
    <row r="226" spans="1:14">
      <c r="A226" s="47"/>
      <c r="B226" s="47" t="s">
        <v>163</v>
      </c>
      <c r="C226" s="47" t="s">
        <v>161</v>
      </c>
      <c r="D226" s="37" t="s">
        <v>31</v>
      </c>
      <c r="E226" s="35" t="s">
        <v>32</v>
      </c>
      <c r="F226" s="83" t="s">
        <v>33</v>
      </c>
      <c r="G226" s="83"/>
      <c r="H226" s="83"/>
      <c r="I226" s="84"/>
      <c r="J226" s="24" t="s">
        <v>34</v>
      </c>
      <c r="K226" s="43">
        <v>800000</v>
      </c>
      <c r="L226" s="55">
        <f t="shared" si="23"/>
        <v>800000</v>
      </c>
      <c r="M226" s="55"/>
      <c r="N226" s="47"/>
    </row>
    <row r="227" spans="1:14">
      <c r="A227" s="47"/>
      <c r="B227" s="47"/>
      <c r="C227" s="47" t="s">
        <v>143</v>
      </c>
      <c r="D227" s="37" t="s">
        <v>31</v>
      </c>
      <c r="E227" s="35" t="s">
        <v>64</v>
      </c>
      <c r="F227" s="83" t="s">
        <v>33</v>
      </c>
      <c r="G227" s="83"/>
      <c r="H227" s="83"/>
      <c r="I227" s="84"/>
      <c r="J227" s="24" t="s">
        <v>34</v>
      </c>
      <c r="K227" s="43">
        <v>200000</v>
      </c>
      <c r="L227" s="55">
        <f t="shared" si="23"/>
        <v>200000</v>
      </c>
      <c r="M227" s="55"/>
      <c r="N227" s="47"/>
    </row>
    <row r="228" spans="1:14">
      <c r="A228" s="47"/>
      <c r="B228" s="47"/>
      <c r="C228" s="35" t="s">
        <v>76</v>
      </c>
      <c r="D228" s="37" t="s">
        <v>31</v>
      </c>
      <c r="E228" s="35" t="s">
        <v>64</v>
      </c>
      <c r="F228" s="83" t="s">
        <v>33</v>
      </c>
      <c r="G228" s="83"/>
      <c r="H228" s="83"/>
      <c r="I228" s="84"/>
      <c r="J228" s="24" t="s">
        <v>34</v>
      </c>
      <c r="K228" s="43">
        <v>200000</v>
      </c>
      <c r="L228" s="55">
        <f t="shared" si="23"/>
        <v>200000</v>
      </c>
      <c r="M228" s="55"/>
      <c r="N228" s="47"/>
    </row>
    <row r="229" spans="1:14">
      <c r="A229" s="47"/>
      <c r="B229" s="47"/>
      <c r="C229" s="35" t="s">
        <v>43</v>
      </c>
      <c r="D229" s="37" t="s">
        <v>31</v>
      </c>
      <c r="E229" s="35" t="s">
        <v>64</v>
      </c>
      <c r="F229" s="83" t="s">
        <v>33</v>
      </c>
      <c r="G229" s="83"/>
      <c r="H229" s="83"/>
      <c r="I229" s="84"/>
      <c r="J229" s="24" t="s">
        <v>34</v>
      </c>
      <c r="K229" s="43">
        <v>100000</v>
      </c>
      <c r="L229" s="55">
        <f t="shared" si="23"/>
        <v>100000</v>
      </c>
      <c r="M229" s="55"/>
      <c r="N229" s="47"/>
    </row>
    <row r="230" spans="1:14">
      <c r="A230" s="47"/>
      <c r="B230" s="47"/>
      <c r="C230" s="35" t="s">
        <v>164</v>
      </c>
      <c r="D230" s="37" t="s">
        <v>31</v>
      </c>
      <c r="E230" s="35" t="s">
        <v>32</v>
      </c>
      <c r="F230" s="83" t="s">
        <v>33</v>
      </c>
      <c r="G230" s="83"/>
      <c r="H230" s="83"/>
      <c r="I230" s="84"/>
      <c r="J230" s="24" t="s">
        <v>34</v>
      </c>
      <c r="K230" s="43">
        <v>1500000</v>
      </c>
      <c r="L230" s="55">
        <f t="shared" si="23"/>
        <v>1500000</v>
      </c>
      <c r="M230" s="55"/>
      <c r="N230" s="47"/>
    </row>
    <row r="231" spans="1:14">
      <c r="A231" s="48"/>
      <c r="B231" s="48"/>
      <c r="C231" s="36" t="s">
        <v>48</v>
      </c>
      <c r="D231" s="38" t="s">
        <v>31</v>
      </c>
      <c r="E231" s="36" t="s">
        <v>64</v>
      </c>
      <c r="F231" s="87" t="s">
        <v>33</v>
      </c>
      <c r="G231" s="87"/>
      <c r="H231" s="87"/>
      <c r="I231" s="88"/>
      <c r="J231" s="70" t="s">
        <v>34</v>
      </c>
      <c r="K231" s="44">
        <v>150000</v>
      </c>
      <c r="L231" s="56">
        <f t="shared" si="23"/>
        <v>150000</v>
      </c>
      <c r="M231" s="56"/>
      <c r="N231" s="48"/>
    </row>
    <row r="232" spans="1:14">
      <c r="K232" s="16">
        <f t="shared" ref="K232" si="24">L232+M232</f>
        <v>0</v>
      </c>
      <c r="L232" s="17"/>
      <c r="M232" s="17"/>
    </row>
    <row r="233" spans="1:14">
      <c r="A233" s="83" t="s">
        <v>165</v>
      </c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1:14">
      <c r="A234" s="24"/>
      <c r="B234" s="22"/>
      <c r="C234" s="24"/>
      <c r="D234" s="60"/>
      <c r="E234" s="24"/>
      <c r="F234" s="60"/>
      <c r="G234" s="60"/>
      <c r="H234" s="60"/>
      <c r="I234" s="60"/>
      <c r="J234" s="24"/>
      <c r="K234" s="26"/>
      <c r="L234" s="26"/>
      <c r="M234" s="26"/>
      <c r="N234" s="24"/>
    </row>
    <row r="235" spans="1:14">
      <c r="A235" s="89" t="s">
        <v>2</v>
      </c>
      <c r="B235" s="91" t="s">
        <v>7</v>
      </c>
      <c r="C235" s="93" t="s">
        <v>3</v>
      </c>
      <c r="D235" s="5"/>
      <c r="E235" s="63"/>
      <c r="F235" s="95" t="s">
        <v>5</v>
      </c>
      <c r="G235" s="96"/>
      <c r="H235" s="96"/>
      <c r="I235" s="96"/>
      <c r="J235" s="93" t="s">
        <v>13</v>
      </c>
      <c r="K235" s="95" t="s">
        <v>14</v>
      </c>
      <c r="L235" s="96"/>
      <c r="M235" s="97"/>
      <c r="N235" s="93" t="s">
        <v>6</v>
      </c>
    </row>
    <row r="236" spans="1:14" ht="60">
      <c r="A236" s="90"/>
      <c r="B236" s="92"/>
      <c r="C236" s="94"/>
      <c r="D236" s="7" t="s">
        <v>4</v>
      </c>
      <c r="E236" s="62" t="s">
        <v>8</v>
      </c>
      <c r="F236" s="6" t="s">
        <v>9</v>
      </c>
      <c r="G236" s="3" t="s">
        <v>10</v>
      </c>
      <c r="H236" s="3" t="s">
        <v>11</v>
      </c>
      <c r="I236" s="10" t="s">
        <v>12</v>
      </c>
      <c r="J236" s="94"/>
      <c r="K236" s="6" t="s">
        <v>15</v>
      </c>
      <c r="L236" s="4" t="s">
        <v>16</v>
      </c>
      <c r="M236" s="3" t="s">
        <v>17</v>
      </c>
      <c r="N236" s="94"/>
    </row>
    <row r="237" spans="1:14">
      <c r="A237" s="34"/>
      <c r="B237" s="64" t="s">
        <v>159</v>
      </c>
      <c r="C237" s="34"/>
      <c r="D237" s="37"/>
      <c r="E237" s="34"/>
      <c r="F237" s="83"/>
      <c r="G237" s="83"/>
      <c r="H237" s="83"/>
      <c r="I237" s="84"/>
      <c r="J237" s="24"/>
      <c r="K237" s="52"/>
      <c r="L237" s="53"/>
      <c r="M237" s="52"/>
      <c r="N237" s="34"/>
    </row>
    <row r="238" spans="1:14">
      <c r="A238" s="35"/>
      <c r="B238" s="47" t="s">
        <v>163</v>
      </c>
      <c r="C238" s="35" t="s">
        <v>166</v>
      </c>
      <c r="D238" s="37" t="s">
        <v>31</v>
      </c>
      <c r="E238" s="35" t="s">
        <v>32</v>
      </c>
      <c r="F238" s="83" t="s">
        <v>33</v>
      </c>
      <c r="G238" s="83"/>
      <c r="H238" s="83"/>
      <c r="I238" s="84"/>
      <c r="J238" s="24" t="s">
        <v>34</v>
      </c>
      <c r="K238" s="43">
        <v>1500000</v>
      </c>
      <c r="L238" s="45">
        <f>+K238</f>
        <v>1500000</v>
      </c>
      <c r="M238" s="43"/>
      <c r="N238" s="35"/>
    </row>
    <row r="239" spans="1:14">
      <c r="A239" s="35"/>
      <c r="B239" s="35"/>
      <c r="C239" s="35" t="s">
        <v>167</v>
      </c>
      <c r="D239" s="37"/>
      <c r="E239" s="35"/>
      <c r="F239" s="83"/>
      <c r="G239" s="83"/>
      <c r="H239" s="83"/>
      <c r="I239" s="84"/>
      <c r="J239" s="24"/>
      <c r="K239" s="43"/>
      <c r="L239" s="43"/>
      <c r="M239" s="43"/>
      <c r="N239" s="35"/>
    </row>
    <row r="240" spans="1:14">
      <c r="A240" s="47"/>
      <c r="B240" s="49"/>
      <c r="C240" s="35" t="s">
        <v>168</v>
      </c>
      <c r="D240" s="37"/>
      <c r="E240" s="35"/>
      <c r="F240" s="83"/>
      <c r="G240" s="83"/>
      <c r="H240" s="83"/>
      <c r="I240" s="84"/>
      <c r="J240" s="24"/>
      <c r="K240" s="43"/>
      <c r="L240" s="54"/>
      <c r="M240" s="54"/>
      <c r="N240" s="49"/>
    </row>
    <row r="241" spans="1:16">
      <c r="A241" s="47"/>
      <c r="B241" s="47"/>
      <c r="C241" s="47" t="s">
        <v>169</v>
      </c>
      <c r="D241" s="37" t="s">
        <v>31</v>
      </c>
      <c r="E241" s="35" t="s">
        <v>32</v>
      </c>
      <c r="F241" s="83" t="s">
        <v>33</v>
      </c>
      <c r="G241" s="83"/>
      <c r="H241" s="83"/>
      <c r="I241" s="84"/>
      <c r="J241" s="24" t="s">
        <v>34</v>
      </c>
      <c r="K241" s="43">
        <v>1000000</v>
      </c>
      <c r="L241" s="55">
        <f t="shared" ref="L241:L246" si="25">+K241</f>
        <v>1000000</v>
      </c>
      <c r="M241" s="55"/>
      <c r="N241" s="47"/>
    </row>
    <row r="242" spans="1:16">
      <c r="A242" s="47"/>
      <c r="B242" s="47"/>
      <c r="C242" s="47" t="s">
        <v>170</v>
      </c>
      <c r="D242" s="37" t="s">
        <v>31</v>
      </c>
      <c r="E242" s="35" t="s">
        <v>32</v>
      </c>
      <c r="F242" s="83" t="s">
        <v>33</v>
      </c>
      <c r="G242" s="83"/>
      <c r="H242" s="83"/>
      <c r="I242" s="84"/>
      <c r="J242" s="24" t="s">
        <v>34</v>
      </c>
      <c r="K242" s="43">
        <v>1000000</v>
      </c>
      <c r="L242" s="55">
        <f t="shared" si="25"/>
        <v>1000000</v>
      </c>
      <c r="M242" s="55"/>
      <c r="N242" s="47"/>
      <c r="O242" s="21"/>
    </row>
    <row r="243" spans="1:16">
      <c r="A243" s="47"/>
      <c r="B243" s="47"/>
      <c r="C243" s="47" t="s">
        <v>111</v>
      </c>
      <c r="D243" s="37" t="s">
        <v>31</v>
      </c>
      <c r="E243" s="35" t="s">
        <v>64</v>
      </c>
      <c r="F243" s="83" t="s">
        <v>33</v>
      </c>
      <c r="G243" s="83"/>
      <c r="H243" s="83"/>
      <c r="I243" s="84"/>
      <c r="J243" s="24" t="s">
        <v>34</v>
      </c>
      <c r="K243" s="43">
        <v>200000</v>
      </c>
      <c r="L243" s="55">
        <f t="shared" si="25"/>
        <v>200000</v>
      </c>
      <c r="M243" s="55"/>
      <c r="N243" s="47"/>
      <c r="O243" s="21"/>
      <c r="P243" s="21"/>
    </row>
    <row r="244" spans="1:16">
      <c r="A244" s="47"/>
      <c r="B244" s="47"/>
      <c r="C244" s="47" t="s">
        <v>174</v>
      </c>
      <c r="D244" s="37" t="s">
        <v>31</v>
      </c>
      <c r="E244" s="35" t="s">
        <v>84</v>
      </c>
      <c r="F244" s="83" t="s">
        <v>33</v>
      </c>
      <c r="G244" s="83"/>
      <c r="H244" s="83"/>
      <c r="I244" s="84"/>
      <c r="J244" s="24" t="s">
        <v>34</v>
      </c>
      <c r="K244" s="43">
        <v>7000000</v>
      </c>
      <c r="L244" s="55">
        <f t="shared" si="25"/>
        <v>7000000</v>
      </c>
      <c r="M244" s="55"/>
      <c r="N244" s="47"/>
    </row>
    <row r="245" spans="1:16">
      <c r="A245" s="47"/>
      <c r="B245" s="47"/>
      <c r="C245" s="71" t="s">
        <v>172</v>
      </c>
      <c r="D245" s="37"/>
      <c r="E245" s="35"/>
      <c r="F245" s="83"/>
      <c r="G245" s="83"/>
      <c r="H245" s="83"/>
      <c r="I245" s="84"/>
      <c r="J245" s="24"/>
      <c r="K245" s="43"/>
      <c r="L245" s="55">
        <f t="shared" si="25"/>
        <v>0</v>
      </c>
      <c r="M245" s="55"/>
      <c r="N245" s="47"/>
      <c r="P245" s="21"/>
    </row>
    <row r="246" spans="1:16">
      <c r="A246" s="47"/>
      <c r="B246" s="69" t="s">
        <v>173</v>
      </c>
      <c r="C246" s="47" t="s">
        <v>174</v>
      </c>
      <c r="D246" s="37" t="s">
        <v>31</v>
      </c>
      <c r="E246" s="35" t="s">
        <v>32</v>
      </c>
      <c r="F246" s="83" t="s">
        <v>33</v>
      </c>
      <c r="G246" s="83"/>
      <c r="H246" s="83"/>
      <c r="I246" s="84"/>
      <c r="J246" s="24" t="s">
        <v>34</v>
      </c>
      <c r="K246" s="43">
        <v>4072000</v>
      </c>
      <c r="L246" s="55">
        <f t="shared" si="25"/>
        <v>4072000</v>
      </c>
      <c r="M246" s="55"/>
      <c r="N246" s="47"/>
    </row>
    <row r="247" spans="1:16">
      <c r="A247" s="47"/>
      <c r="B247" s="69"/>
      <c r="C247" s="47" t="s">
        <v>143</v>
      </c>
      <c r="D247" s="37" t="s">
        <v>31</v>
      </c>
      <c r="E247" s="35" t="s">
        <v>64</v>
      </c>
      <c r="F247" s="83" t="s">
        <v>33</v>
      </c>
      <c r="G247" s="83"/>
      <c r="H247" s="83"/>
      <c r="I247" s="84"/>
      <c r="J247" s="24" t="s">
        <v>34</v>
      </c>
      <c r="K247" s="43">
        <v>100000</v>
      </c>
      <c r="L247" s="55">
        <f t="shared" ref="L247:L258" si="26">+K247</f>
        <v>100000</v>
      </c>
      <c r="M247" s="55"/>
      <c r="N247" s="47"/>
    </row>
    <row r="248" spans="1:16">
      <c r="A248" s="47"/>
      <c r="B248" s="47"/>
      <c r="C248" s="47" t="s">
        <v>36</v>
      </c>
      <c r="D248" s="37" t="s">
        <v>31</v>
      </c>
      <c r="E248" s="35" t="s">
        <v>64</v>
      </c>
      <c r="F248" s="83" t="s">
        <v>33</v>
      </c>
      <c r="G248" s="83"/>
      <c r="H248" s="83"/>
      <c r="I248" s="84"/>
      <c r="J248" s="24" t="s">
        <v>34</v>
      </c>
      <c r="K248" s="43">
        <v>100000</v>
      </c>
      <c r="L248" s="55">
        <f t="shared" si="26"/>
        <v>100000</v>
      </c>
      <c r="M248" s="55"/>
      <c r="N248" s="47"/>
    </row>
    <row r="249" spans="1:16">
      <c r="A249" s="47"/>
      <c r="B249" s="47"/>
      <c r="C249" s="47" t="s">
        <v>37</v>
      </c>
      <c r="D249" s="37" t="s">
        <v>31</v>
      </c>
      <c r="E249" s="35" t="s">
        <v>64</v>
      </c>
      <c r="F249" s="83" t="s">
        <v>33</v>
      </c>
      <c r="G249" s="83"/>
      <c r="H249" s="83"/>
      <c r="I249" s="84"/>
      <c r="J249" s="24" t="s">
        <v>34</v>
      </c>
      <c r="K249" s="43">
        <v>15000</v>
      </c>
      <c r="L249" s="55">
        <f t="shared" si="26"/>
        <v>15000</v>
      </c>
      <c r="M249" s="55"/>
      <c r="N249" s="47"/>
    </row>
    <row r="250" spans="1:16">
      <c r="A250" s="47"/>
      <c r="B250" s="47"/>
      <c r="C250" s="35" t="s">
        <v>38</v>
      </c>
      <c r="D250" s="37" t="s">
        <v>31</v>
      </c>
      <c r="E250" s="35" t="s">
        <v>64</v>
      </c>
      <c r="F250" s="83" t="s">
        <v>33</v>
      </c>
      <c r="G250" s="83"/>
      <c r="H250" s="83"/>
      <c r="I250" s="84"/>
      <c r="J250" s="24" t="s">
        <v>34</v>
      </c>
      <c r="K250" s="43">
        <v>75000</v>
      </c>
      <c r="L250" s="55">
        <f t="shared" si="26"/>
        <v>75000</v>
      </c>
      <c r="M250" s="55"/>
      <c r="N250" s="47"/>
    </row>
    <row r="251" spans="1:16">
      <c r="A251" s="47"/>
      <c r="B251" s="47"/>
      <c r="C251" s="35" t="s">
        <v>39</v>
      </c>
      <c r="D251" s="37" t="s">
        <v>31</v>
      </c>
      <c r="E251" s="35" t="s">
        <v>64</v>
      </c>
      <c r="F251" s="83" t="s">
        <v>33</v>
      </c>
      <c r="G251" s="83"/>
      <c r="H251" s="83"/>
      <c r="I251" s="84"/>
      <c r="J251" s="24" t="s">
        <v>34</v>
      </c>
      <c r="K251" s="43">
        <v>50000</v>
      </c>
      <c r="L251" s="55">
        <f t="shared" si="26"/>
        <v>50000</v>
      </c>
      <c r="M251" s="55"/>
      <c r="N251" s="47"/>
    </row>
    <row r="252" spans="1:16">
      <c r="A252" s="47"/>
      <c r="B252" s="47"/>
      <c r="C252" s="35" t="s">
        <v>40</v>
      </c>
      <c r="D252" s="37" t="s">
        <v>31</v>
      </c>
      <c r="E252" s="35" t="s">
        <v>64</v>
      </c>
      <c r="F252" s="83" t="s">
        <v>33</v>
      </c>
      <c r="G252" s="83"/>
      <c r="H252" s="83"/>
      <c r="I252" s="84"/>
      <c r="J252" s="24" t="s">
        <v>34</v>
      </c>
      <c r="K252" s="43">
        <v>85000</v>
      </c>
      <c r="L252" s="55">
        <f t="shared" si="26"/>
        <v>85000</v>
      </c>
      <c r="M252" s="55"/>
      <c r="N252" s="47"/>
    </row>
    <row r="253" spans="1:16">
      <c r="A253" s="47"/>
      <c r="B253" s="47"/>
      <c r="C253" s="35" t="s">
        <v>41</v>
      </c>
      <c r="D253" s="37" t="s">
        <v>31</v>
      </c>
      <c r="E253" s="35" t="s">
        <v>64</v>
      </c>
      <c r="F253" s="83" t="s">
        <v>33</v>
      </c>
      <c r="G253" s="83"/>
      <c r="H253" s="83"/>
      <c r="I253" s="84"/>
      <c r="J253" s="24" t="s">
        <v>34</v>
      </c>
      <c r="K253" s="43">
        <v>20000</v>
      </c>
      <c r="L253" s="55">
        <f t="shared" si="26"/>
        <v>20000</v>
      </c>
      <c r="M253" s="55"/>
      <c r="N253" s="47"/>
    </row>
    <row r="254" spans="1:16">
      <c r="A254" s="47"/>
      <c r="B254" s="47"/>
      <c r="C254" s="35" t="s">
        <v>76</v>
      </c>
      <c r="D254" s="37" t="s">
        <v>31</v>
      </c>
      <c r="E254" s="35" t="s">
        <v>64</v>
      </c>
      <c r="F254" s="83" t="s">
        <v>33</v>
      </c>
      <c r="G254" s="83"/>
      <c r="H254" s="83"/>
      <c r="I254" s="84"/>
      <c r="J254" s="24" t="s">
        <v>34</v>
      </c>
      <c r="K254" s="43">
        <v>75000</v>
      </c>
      <c r="L254" s="55">
        <f t="shared" si="26"/>
        <v>75000</v>
      </c>
      <c r="M254" s="55"/>
      <c r="N254" s="47"/>
    </row>
    <row r="255" spans="1:16">
      <c r="A255" s="47"/>
      <c r="B255" s="47"/>
      <c r="C255" s="35" t="s">
        <v>43</v>
      </c>
      <c r="D255" s="37" t="s">
        <v>31</v>
      </c>
      <c r="E255" s="35" t="s">
        <v>64</v>
      </c>
      <c r="F255" s="83" t="s">
        <v>33</v>
      </c>
      <c r="G255" s="83"/>
      <c r="H255" s="83"/>
      <c r="I255" s="84"/>
      <c r="J255" s="24" t="s">
        <v>34</v>
      </c>
      <c r="K255" s="43">
        <v>50000</v>
      </c>
      <c r="L255" s="55">
        <f t="shared" si="26"/>
        <v>50000</v>
      </c>
      <c r="M255" s="55"/>
      <c r="N255" s="47"/>
    </row>
    <row r="256" spans="1:16">
      <c r="A256" s="47"/>
      <c r="B256" s="47"/>
      <c r="C256" s="35" t="s">
        <v>44</v>
      </c>
      <c r="D256" s="37" t="s">
        <v>31</v>
      </c>
      <c r="E256" s="35" t="s">
        <v>64</v>
      </c>
      <c r="F256" s="83" t="s">
        <v>33</v>
      </c>
      <c r="G256" s="83"/>
      <c r="H256" s="83"/>
      <c r="I256" s="84"/>
      <c r="J256" s="24" t="s">
        <v>34</v>
      </c>
      <c r="K256" s="43">
        <v>75000</v>
      </c>
      <c r="L256" s="55">
        <f t="shared" si="26"/>
        <v>75000</v>
      </c>
      <c r="M256" s="55"/>
      <c r="N256" s="47"/>
    </row>
    <row r="257" spans="1:15">
      <c r="A257" s="47"/>
      <c r="B257" s="47"/>
      <c r="C257" s="35" t="s">
        <v>45</v>
      </c>
      <c r="D257" s="37" t="s">
        <v>31</v>
      </c>
      <c r="E257" s="35" t="s">
        <v>64</v>
      </c>
      <c r="F257" s="83" t="s">
        <v>33</v>
      </c>
      <c r="G257" s="83"/>
      <c r="H257" s="83"/>
      <c r="I257" s="84"/>
      <c r="J257" s="24" t="s">
        <v>34</v>
      </c>
      <c r="K257" s="43">
        <v>710000</v>
      </c>
      <c r="L257" s="55">
        <f t="shared" si="26"/>
        <v>710000</v>
      </c>
      <c r="M257" s="55"/>
      <c r="N257" s="47"/>
    </row>
    <row r="258" spans="1:15">
      <c r="A258" s="47"/>
      <c r="B258" s="47"/>
      <c r="C258" s="35" t="s">
        <v>46</v>
      </c>
      <c r="D258" s="37" t="s">
        <v>31</v>
      </c>
      <c r="E258" s="35" t="s">
        <v>64</v>
      </c>
      <c r="F258" s="83" t="s">
        <v>33</v>
      </c>
      <c r="G258" s="83"/>
      <c r="H258" s="83"/>
      <c r="I258" s="84"/>
      <c r="J258" s="24" t="s">
        <v>34</v>
      </c>
      <c r="K258" s="43">
        <v>1056000</v>
      </c>
      <c r="L258" s="55">
        <f t="shared" si="26"/>
        <v>1056000</v>
      </c>
      <c r="M258" s="55"/>
      <c r="N258" s="47"/>
    </row>
    <row r="259" spans="1:15">
      <c r="A259" s="47"/>
      <c r="B259" s="64"/>
      <c r="C259" s="35" t="s">
        <v>47</v>
      </c>
      <c r="D259" s="37" t="s">
        <v>31</v>
      </c>
      <c r="E259" s="35" t="s">
        <v>64</v>
      </c>
      <c r="F259" s="83" t="s">
        <v>33</v>
      </c>
      <c r="G259" s="83"/>
      <c r="H259" s="83"/>
      <c r="I259" s="84"/>
      <c r="J259" s="24" t="s">
        <v>34</v>
      </c>
      <c r="K259" s="43">
        <v>40000</v>
      </c>
      <c r="L259" s="55">
        <f>+K259</f>
        <v>40000</v>
      </c>
      <c r="M259" s="55"/>
      <c r="N259" s="47"/>
    </row>
    <row r="260" spans="1:15">
      <c r="A260" s="47"/>
      <c r="B260" s="47"/>
      <c r="C260" s="47" t="s">
        <v>48</v>
      </c>
      <c r="D260" s="37" t="s">
        <v>31</v>
      </c>
      <c r="E260" s="35" t="s">
        <v>64</v>
      </c>
      <c r="F260" s="83" t="s">
        <v>33</v>
      </c>
      <c r="G260" s="83"/>
      <c r="H260" s="83"/>
      <c r="I260" s="84"/>
      <c r="J260" s="24" t="s">
        <v>34</v>
      </c>
      <c r="K260" s="43">
        <v>125000</v>
      </c>
      <c r="L260" s="55">
        <f t="shared" ref="L260:L278" si="27">+K260</f>
        <v>125000</v>
      </c>
      <c r="M260" s="55"/>
      <c r="N260" s="47"/>
    </row>
    <row r="261" spans="1:15">
      <c r="A261" s="47"/>
      <c r="B261" s="64"/>
      <c r="C261" s="35" t="s">
        <v>157</v>
      </c>
      <c r="D261" s="37" t="s">
        <v>31</v>
      </c>
      <c r="E261" s="35" t="s">
        <v>64</v>
      </c>
      <c r="F261" s="83" t="s">
        <v>33</v>
      </c>
      <c r="G261" s="83"/>
      <c r="H261" s="83"/>
      <c r="I261" s="84"/>
      <c r="J261" s="24" t="s">
        <v>34</v>
      </c>
      <c r="K261" s="43">
        <v>35000</v>
      </c>
      <c r="L261" s="55">
        <f t="shared" si="27"/>
        <v>35000</v>
      </c>
      <c r="M261" s="55"/>
      <c r="N261" s="47"/>
    </row>
    <row r="262" spans="1:15">
      <c r="A262" s="47"/>
      <c r="B262" s="69"/>
      <c r="C262" s="35" t="s">
        <v>111</v>
      </c>
      <c r="D262" s="37" t="s">
        <v>31</v>
      </c>
      <c r="E262" s="35" t="s">
        <v>64</v>
      </c>
      <c r="F262" s="83" t="s">
        <v>33</v>
      </c>
      <c r="G262" s="83"/>
      <c r="H262" s="83"/>
      <c r="I262" s="84"/>
      <c r="J262" s="24" t="s">
        <v>34</v>
      </c>
      <c r="K262" s="43">
        <v>25000</v>
      </c>
      <c r="L262" s="55">
        <f t="shared" si="27"/>
        <v>25000</v>
      </c>
      <c r="M262" s="55"/>
      <c r="N262" s="47"/>
    </row>
    <row r="263" spans="1:15">
      <c r="A263" s="47"/>
      <c r="B263" s="47"/>
      <c r="C263" s="35" t="s">
        <v>170</v>
      </c>
      <c r="D263" s="37" t="s">
        <v>31</v>
      </c>
      <c r="E263" s="35" t="s">
        <v>64</v>
      </c>
      <c r="F263" s="83" t="s">
        <v>33</v>
      </c>
      <c r="G263" s="83"/>
      <c r="H263" s="83"/>
      <c r="I263" s="84"/>
      <c r="J263" s="24" t="s">
        <v>34</v>
      </c>
      <c r="K263" s="43">
        <v>100000</v>
      </c>
      <c r="L263" s="55">
        <f t="shared" si="27"/>
        <v>100000</v>
      </c>
      <c r="M263" s="55"/>
      <c r="N263" s="47"/>
    </row>
    <row r="264" spans="1:15">
      <c r="A264" s="47"/>
      <c r="B264" s="47"/>
      <c r="C264" s="35" t="s">
        <v>175</v>
      </c>
      <c r="D264" s="37" t="s">
        <v>31</v>
      </c>
      <c r="E264" s="35" t="s">
        <v>32</v>
      </c>
      <c r="F264" s="83" t="s">
        <v>33</v>
      </c>
      <c r="G264" s="83"/>
      <c r="H264" s="83"/>
      <c r="I264" s="84"/>
      <c r="J264" s="24" t="s">
        <v>34</v>
      </c>
      <c r="K264" s="43">
        <v>3000000</v>
      </c>
      <c r="L264" s="55">
        <f t="shared" si="27"/>
        <v>3000000</v>
      </c>
      <c r="M264" s="55"/>
      <c r="N264" s="47"/>
    </row>
    <row r="265" spans="1:15">
      <c r="A265" s="47"/>
      <c r="B265" s="64"/>
      <c r="C265" s="35" t="s">
        <v>176</v>
      </c>
      <c r="D265" s="37" t="s">
        <v>31</v>
      </c>
      <c r="E265" s="35" t="s">
        <v>32</v>
      </c>
      <c r="F265" s="83" t="s">
        <v>33</v>
      </c>
      <c r="G265" s="83"/>
      <c r="H265" s="83"/>
      <c r="I265" s="84"/>
      <c r="J265" s="24" t="s">
        <v>34</v>
      </c>
      <c r="K265" s="43">
        <v>300000</v>
      </c>
      <c r="L265" s="55">
        <f t="shared" si="27"/>
        <v>300000</v>
      </c>
      <c r="M265" s="55"/>
      <c r="N265" s="72"/>
      <c r="O265" s="21">
        <f>SUM(L246:L265)</f>
        <v>10108000</v>
      </c>
    </row>
    <row r="266" spans="1:15">
      <c r="A266" s="47"/>
      <c r="B266" s="47" t="s">
        <v>177</v>
      </c>
      <c r="C266" s="47" t="s">
        <v>178</v>
      </c>
      <c r="D266" s="37" t="s">
        <v>31</v>
      </c>
      <c r="E266" s="35" t="s">
        <v>32</v>
      </c>
      <c r="F266" s="83" t="s">
        <v>33</v>
      </c>
      <c r="G266" s="83"/>
      <c r="H266" s="83"/>
      <c r="I266" s="84"/>
      <c r="J266" s="24" t="s">
        <v>34</v>
      </c>
      <c r="K266" s="43">
        <v>4400000</v>
      </c>
      <c r="L266" s="55">
        <f t="shared" si="27"/>
        <v>4400000</v>
      </c>
      <c r="M266" s="55"/>
      <c r="N266" s="47"/>
    </row>
    <row r="267" spans="1:15">
      <c r="A267" s="47"/>
      <c r="B267" s="47"/>
      <c r="C267" s="35" t="s">
        <v>179</v>
      </c>
      <c r="D267" s="37"/>
      <c r="E267" s="35"/>
      <c r="F267" s="83"/>
      <c r="G267" s="83"/>
      <c r="H267" s="83"/>
      <c r="I267" s="84"/>
      <c r="J267" s="24"/>
      <c r="K267" s="43"/>
      <c r="L267" s="55"/>
      <c r="M267" s="55"/>
      <c r="N267" s="47"/>
    </row>
    <row r="268" spans="1:15">
      <c r="A268" s="47"/>
      <c r="B268" s="47"/>
      <c r="C268" s="47" t="s">
        <v>143</v>
      </c>
      <c r="D268" s="37" t="s">
        <v>31</v>
      </c>
      <c r="E268" s="35" t="s">
        <v>64</v>
      </c>
      <c r="F268" s="83" t="s">
        <v>33</v>
      </c>
      <c r="G268" s="83"/>
      <c r="H268" s="83"/>
      <c r="I268" s="84"/>
      <c r="J268" s="24" t="s">
        <v>34</v>
      </c>
      <c r="K268" s="43">
        <v>200000</v>
      </c>
      <c r="L268" s="55">
        <f t="shared" si="27"/>
        <v>200000</v>
      </c>
      <c r="M268" s="55"/>
      <c r="N268" s="47"/>
    </row>
    <row r="269" spans="1:15">
      <c r="A269" s="47"/>
      <c r="B269" s="47"/>
      <c r="C269" s="35" t="s">
        <v>76</v>
      </c>
      <c r="D269" s="37" t="s">
        <v>31</v>
      </c>
      <c r="E269" s="35" t="s">
        <v>32</v>
      </c>
      <c r="F269" s="83" t="s">
        <v>33</v>
      </c>
      <c r="G269" s="83"/>
      <c r="H269" s="83"/>
      <c r="I269" s="84"/>
      <c r="J269" s="24" t="s">
        <v>34</v>
      </c>
      <c r="K269" s="43">
        <v>450000</v>
      </c>
      <c r="L269" s="55">
        <f t="shared" si="27"/>
        <v>450000</v>
      </c>
      <c r="M269" s="55"/>
      <c r="N269" s="47"/>
    </row>
    <row r="270" spans="1:15">
      <c r="A270" s="47"/>
      <c r="B270" s="64"/>
      <c r="C270" s="35" t="s">
        <v>46</v>
      </c>
      <c r="D270" s="37" t="s">
        <v>31</v>
      </c>
      <c r="E270" s="35" t="s">
        <v>32</v>
      </c>
      <c r="F270" s="83" t="s">
        <v>33</v>
      </c>
      <c r="G270" s="83"/>
      <c r="H270" s="83"/>
      <c r="I270" s="84"/>
      <c r="J270" s="24" t="s">
        <v>34</v>
      </c>
      <c r="K270" s="43">
        <v>298485</v>
      </c>
      <c r="L270" s="55">
        <f t="shared" si="27"/>
        <v>298485</v>
      </c>
      <c r="M270" s="55"/>
      <c r="N270" s="47"/>
    </row>
    <row r="271" spans="1:15">
      <c r="A271" s="47"/>
      <c r="B271" s="47"/>
      <c r="C271" s="35" t="s">
        <v>111</v>
      </c>
      <c r="D271" s="37" t="s">
        <v>31</v>
      </c>
      <c r="E271" s="35" t="s">
        <v>32</v>
      </c>
      <c r="F271" s="83" t="s">
        <v>33</v>
      </c>
      <c r="G271" s="83"/>
      <c r="H271" s="83"/>
      <c r="I271" s="84"/>
      <c r="J271" s="24" t="s">
        <v>34</v>
      </c>
      <c r="K271" s="43">
        <v>600000</v>
      </c>
      <c r="L271" s="55">
        <f t="shared" si="27"/>
        <v>600000</v>
      </c>
      <c r="M271" s="55"/>
      <c r="N271" s="47"/>
    </row>
    <row r="272" spans="1:15">
      <c r="A272" s="47"/>
      <c r="B272" s="47"/>
      <c r="C272" s="35" t="s">
        <v>170</v>
      </c>
      <c r="D272" s="37" t="s">
        <v>31</v>
      </c>
      <c r="E272" s="35" t="s">
        <v>32</v>
      </c>
      <c r="F272" s="83" t="s">
        <v>33</v>
      </c>
      <c r="G272" s="83"/>
      <c r="H272" s="83"/>
      <c r="I272" s="84"/>
      <c r="J272" s="24" t="s">
        <v>34</v>
      </c>
      <c r="K272" s="43">
        <v>750000</v>
      </c>
      <c r="L272" s="55">
        <f t="shared" si="27"/>
        <v>750000</v>
      </c>
      <c r="M272" s="55"/>
      <c r="N272" s="72"/>
      <c r="O272" s="21">
        <f>SUM(L266:L272)</f>
        <v>6698485</v>
      </c>
    </row>
    <row r="273" spans="1:15">
      <c r="A273" s="47"/>
      <c r="B273" s="47" t="s">
        <v>180</v>
      </c>
      <c r="C273" s="47" t="s">
        <v>181</v>
      </c>
      <c r="D273" s="37" t="s">
        <v>31</v>
      </c>
      <c r="E273" s="35" t="s">
        <v>32</v>
      </c>
      <c r="F273" s="83" t="s">
        <v>33</v>
      </c>
      <c r="G273" s="83"/>
      <c r="H273" s="83"/>
      <c r="I273" s="84"/>
      <c r="J273" s="24" t="s">
        <v>34</v>
      </c>
      <c r="K273" s="43">
        <v>1000000</v>
      </c>
      <c r="L273" s="55">
        <f t="shared" si="27"/>
        <v>1000000</v>
      </c>
      <c r="M273" s="55"/>
      <c r="N273" s="47"/>
    </row>
    <row r="274" spans="1:15">
      <c r="A274" s="47"/>
      <c r="B274" s="47"/>
      <c r="C274" s="35" t="s">
        <v>182</v>
      </c>
      <c r="D274" s="37"/>
      <c r="E274" s="35"/>
      <c r="F274" s="83"/>
      <c r="G274" s="83"/>
      <c r="H274" s="83"/>
      <c r="I274" s="84"/>
      <c r="J274" s="24"/>
      <c r="K274" s="43"/>
      <c r="L274" s="55"/>
      <c r="M274" s="55"/>
      <c r="N274" s="47"/>
    </row>
    <row r="275" spans="1:15">
      <c r="A275" s="47"/>
      <c r="B275" s="47"/>
      <c r="C275" s="35" t="s">
        <v>183</v>
      </c>
      <c r="D275" s="37"/>
      <c r="E275" s="35"/>
      <c r="F275" s="83"/>
      <c r="G275" s="83"/>
      <c r="H275" s="83"/>
      <c r="I275" s="84"/>
      <c r="J275" s="24"/>
      <c r="K275" s="43"/>
      <c r="L275" s="55"/>
      <c r="M275" s="55"/>
      <c r="N275" s="47"/>
    </row>
    <row r="276" spans="1:15">
      <c r="A276" s="47"/>
      <c r="B276" s="47"/>
      <c r="C276" s="47" t="s">
        <v>143</v>
      </c>
      <c r="D276" s="37" t="s">
        <v>31</v>
      </c>
      <c r="E276" s="35" t="s">
        <v>64</v>
      </c>
      <c r="F276" s="83" t="s">
        <v>33</v>
      </c>
      <c r="G276" s="83"/>
      <c r="H276" s="83"/>
      <c r="I276" s="84"/>
      <c r="J276" s="24" t="s">
        <v>34</v>
      </c>
      <c r="K276" s="43">
        <v>100000</v>
      </c>
      <c r="L276" s="55">
        <f t="shared" si="27"/>
        <v>100000</v>
      </c>
      <c r="M276" s="55"/>
      <c r="N276" s="47"/>
    </row>
    <row r="277" spans="1:15">
      <c r="A277" s="47"/>
      <c r="B277" s="47"/>
      <c r="C277" s="35" t="s">
        <v>38</v>
      </c>
      <c r="D277" s="37" t="s">
        <v>31</v>
      </c>
      <c r="E277" s="35" t="s">
        <v>64</v>
      </c>
      <c r="F277" s="83" t="s">
        <v>33</v>
      </c>
      <c r="G277" s="83"/>
      <c r="H277" s="83"/>
      <c r="I277" s="84"/>
      <c r="J277" s="24" t="s">
        <v>34</v>
      </c>
      <c r="K277" s="43">
        <v>50000</v>
      </c>
      <c r="L277" s="55">
        <f t="shared" si="27"/>
        <v>50000</v>
      </c>
      <c r="M277" s="55"/>
      <c r="N277" s="47"/>
    </row>
    <row r="278" spans="1:15">
      <c r="A278" s="48"/>
      <c r="B278" s="48"/>
      <c r="C278" s="36" t="s">
        <v>76</v>
      </c>
      <c r="D278" s="38" t="s">
        <v>31</v>
      </c>
      <c r="E278" s="36" t="s">
        <v>64</v>
      </c>
      <c r="F278" s="87" t="s">
        <v>33</v>
      </c>
      <c r="G278" s="87"/>
      <c r="H278" s="87"/>
      <c r="I278" s="88"/>
      <c r="J278" s="70" t="s">
        <v>34</v>
      </c>
      <c r="K278" s="44">
        <v>50000</v>
      </c>
      <c r="L278" s="56">
        <f t="shared" si="27"/>
        <v>50000</v>
      </c>
      <c r="M278" s="56"/>
      <c r="N278" s="72"/>
      <c r="O278" s="21">
        <f>SUM(L273:L278)</f>
        <v>1200000</v>
      </c>
    </row>
    <row r="279" spans="1:15">
      <c r="K279" s="16">
        <f t="shared" ref="K279" si="28">L279+M279</f>
        <v>0</v>
      </c>
      <c r="L279" s="17"/>
      <c r="M279" s="17"/>
    </row>
    <row r="280" spans="1:15">
      <c r="A280" s="83" t="s">
        <v>184</v>
      </c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1:15">
      <c r="A281" s="24"/>
      <c r="B281" s="22"/>
      <c r="C281" s="24"/>
      <c r="D281" s="60"/>
      <c r="E281" s="24"/>
      <c r="F281" s="60"/>
      <c r="G281" s="60"/>
      <c r="H281" s="60"/>
      <c r="I281" s="60"/>
      <c r="J281" s="24"/>
      <c r="K281" s="26"/>
      <c r="L281" s="26"/>
      <c r="M281" s="26"/>
      <c r="N281" s="24"/>
    </row>
    <row r="282" spans="1:15">
      <c r="A282" s="89" t="s">
        <v>2</v>
      </c>
      <c r="B282" s="91" t="s">
        <v>7</v>
      </c>
      <c r="C282" s="93" t="s">
        <v>3</v>
      </c>
      <c r="D282" s="5"/>
      <c r="E282" s="63"/>
      <c r="F282" s="95" t="s">
        <v>5</v>
      </c>
      <c r="G282" s="96"/>
      <c r="H282" s="96"/>
      <c r="I282" s="96"/>
      <c r="J282" s="93" t="s">
        <v>13</v>
      </c>
      <c r="K282" s="95" t="s">
        <v>14</v>
      </c>
      <c r="L282" s="96"/>
      <c r="M282" s="97"/>
      <c r="N282" s="93" t="s">
        <v>6</v>
      </c>
    </row>
    <row r="283" spans="1:15" ht="60">
      <c r="A283" s="90"/>
      <c r="B283" s="92"/>
      <c r="C283" s="94"/>
      <c r="D283" s="7" t="s">
        <v>4</v>
      </c>
      <c r="E283" s="62" t="s">
        <v>8</v>
      </c>
      <c r="F283" s="6" t="s">
        <v>9</v>
      </c>
      <c r="G283" s="3" t="s">
        <v>10</v>
      </c>
      <c r="H283" s="3" t="s">
        <v>11</v>
      </c>
      <c r="I283" s="10" t="s">
        <v>12</v>
      </c>
      <c r="J283" s="94"/>
      <c r="K283" s="6" t="s">
        <v>15</v>
      </c>
      <c r="L283" s="4" t="s">
        <v>16</v>
      </c>
      <c r="M283" s="3" t="s">
        <v>17</v>
      </c>
      <c r="N283" s="94"/>
    </row>
    <row r="284" spans="1:15">
      <c r="A284" s="34"/>
      <c r="B284" s="73" t="s">
        <v>185</v>
      </c>
      <c r="C284" s="34" t="s">
        <v>30</v>
      </c>
      <c r="D284" s="74" t="s">
        <v>31</v>
      </c>
      <c r="E284" s="34" t="s">
        <v>84</v>
      </c>
      <c r="F284" s="85" t="s">
        <v>33</v>
      </c>
      <c r="G284" s="85"/>
      <c r="H284" s="85"/>
      <c r="I284" s="86"/>
      <c r="J284" s="28" t="s">
        <v>34</v>
      </c>
      <c r="K284" s="52">
        <v>510000</v>
      </c>
      <c r="L284" s="53">
        <f t="shared" ref="L284:L293" si="29">+K284</f>
        <v>510000</v>
      </c>
      <c r="M284" s="52"/>
      <c r="N284" s="34"/>
    </row>
    <row r="285" spans="1:15">
      <c r="A285" s="35"/>
      <c r="B285" s="47"/>
      <c r="C285" s="47" t="s">
        <v>143</v>
      </c>
      <c r="D285" s="37" t="s">
        <v>31</v>
      </c>
      <c r="E285" s="35" t="s">
        <v>84</v>
      </c>
      <c r="F285" s="83" t="s">
        <v>33</v>
      </c>
      <c r="G285" s="83"/>
      <c r="H285" s="83"/>
      <c r="I285" s="84"/>
      <c r="J285" s="24" t="s">
        <v>34</v>
      </c>
      <c r="K285" s="43">
        <v>20000</v>
      </c>
      <c r="L285" s="45">
        <f t="shared" si="29"/>
        <v>20000</v>
      </c>
      <c r="M285" s="43"/>
      <c r="N285" s="35"/>
    </row>
    <row r="286" spans="1:15">
      <c r="A286" s="35"/>
      <c r="B286" s="35"/>
      <c r="C286" s="35" t="s">
        <v>76</v>
      </c>
      <c r="D286" s="37" t="s">
        <v>31</v>
      </c>
      <c r="E286" s="35" t="s">
        <v>84</v>
      </c>
      <c r="F286" s="83" t="s">
        <v>33</v>
      </c>
      <c r="G286" s="83"/>
      <c r="H286" s="83"/>
      <c r="I286" s="84"/>
      <c r="J286" s="24" t="s">
        <v>34</v>
      </c>
      <c r="K286" s="43">
        <v>42000</v>
      </c>
      <c r="L286" s="45">
        <f t="shared" si="29"/>
        <v>42000</v>
      </c>
      <c r="M286" s="43"/>
      <c r="N286" s="35"/>
    </row>
    <row r="287" spans="1:15">
      <c r="A287" s="47"/>
      <c r="B287" s="49"/>
      <c r="C287" s="35" t="s">
        <v>45</v>
      </c>
      <c r="D287" s="37" t="s">
        <v>31</v>
      </c>
      <c r="E287" s="35" t="s">
        <v>84</v>
      </c>
      <c r="F287" s="83" t="s">
        <v>33</v>
      </c>
      <c r="G287" s="83"/>
      <c r="H287" s="83"/>
      <c r="I287" s="84"/>
      <c r="J287" s="24" t="s">
        <v>34</v>
      </c>
      <c r="K287" s="43">
        <v>25000</v>
      </c>
      <c r="L287" s="55">
        <f t="shared" si="29"/>
        <v>25000</v>
      </c>
      <c r="M287" s="54"/>
      <c r="N287" s="49"/>
    </row>
    <row r="288" spans="1:15">
      <c r="A288" s="47"/>
      <c r="B288" s="47"/>
      <c r="C288" s="35" t="s">
        <v>46</v>
      </c>
      <c r="D288" s="37" t="s">
        <v>31</v>
      </c>
      <c r="E288" s="35" t="s">
        <v>84</v>
      </c>
      <c r="F288" s="83" t="s">
        <v>33</v>
      </c>
      <c r="G288" s="83"/>
      <c r="H288" s="83"/>
      <c r="I288" s="84"/>
      <c r="J288" s="24" t="s">
        <v>34</v>
      </c>
      <c r="K288" s="43">
        <v>20000</v>
      </c>
      <c r="L288" s="55">
        <f t="shared" si="29"/>
        <v>20000</v>
      </c>
      <c r="M288" s="55"/>
      <c r="N288" s="47"/>
    </row>
    <row r="289" spans="1:15">
      <c r="A289" s="47"/>
      <c r="B289" s="47"/>
      <c r="C289" s="35" t="s">
        <v>47</v>
      </c>
      <c r="D289" s="37" t="s">
        <v>31</v>
      </c>
      <c r="E289" s="35" t="s">
        <v>84</v>
      </c>
      <c r="F289" s="83" t="s">
        <v>33</v>
      </c>
      <c r="G289" s="83"/>
      <c r="H289" s="83"/>
      <c r="I289" s="84"/>
      <c r="J289" s="24" t="s">
        <v>34</v>
      </c>
      <c r="K289" s="43">
        <v>100000</v>
      </c>
      <c r="L289" s="55">
        <f t="shared" si="29"/>
        <v>100000</v>
      </c>
      <c r="M289" s="55"/>
      <c r="N289" s="47"/>
    </row>
    <row r="290" spans="1:15">
      <c r="A290" s="47"/>
      <c r="B290" s="47"/>
      <c r="C290" s="47" t="s">
        <v>48</v>
      </c>
      <c r="D290" s="37" t="s">
        <v>31</v>
      </c>
      <c r="E290" s="35" t="s">
        <v>84</v>
      </c>
      <c r="F290" s="83" t="s">
        <v>33</v>
      </c>
      <c r="G290" s="83"/>
      <c r="H290" s="83"/>
      <c r="I290" s="84"/>
      <c r="J290" s="24" t="s">
        <v>34</v>
      </c>
      <c r="K290" s="43">
        <v>80000</v>
      </c>
      <c r="L290" s="55">
        <f t="shared" si="29"/>
        <v>80000</v>
      </c>
      <c r="M290" s="55"/>
      <c r="N290" s="47"/>
    </row>
    <row r="291" spans="1:15">
      <c r="A291" s="47"/>
      <c r="B291" s="47"/>
      <c r="C291" s="35" t="s">
        <v>111</v>
      </c>
      <c r="D291" s="37" t="s">
        <v>31</v>
      </c>
      <c r="E291" s="35" t="s">
        <v>84</v>
      </c>
      <c r="F291" s="83" t="s">
        <v>33</v>
      </c>
      <c r="G291" s="83"/>
      <c r="H291" s="83"/>
      <c r="I291" s="84"/>
      <c r="J291" s="24" t="s">
        <v>34</v>
      </c>
      <c r="K291" s="43">
        <v>15000</v>
      </c>
      <c r="L291" s="55">
        <f t="shared" si="29"/>
        <v>15000</v>
      </c>
      <c r="M291" s="55"/>
      <c r="N291" s="47"/>
    </row>
    <row r="292" spans="1:15">
      <c r="A292" s="47"/>
      <c r="B292" s="47"/>
      <c r="C292" s="35" t="s">
        <v>170</v>
      </c>
      <c r="D292" s="37" t="s">
        <v>31</v>
      </c>
      <c r="E292" s="35" t="s">
        <v>84</v>
      </c>
      <c r="F292" s="83" t="s">
        <v>33</v>
      </c>
      <c r="G292" s="83"/>
      <c r="H292" s="83"/>
      <c r="I292" s="84"/>
      <c r="J292" s="24" t="s">
        <v>34</v>
      </c>
      <c r="K292" s="43">
        <v>25000</v>
      </c>
      <c r="L292" s="55">
        <f t="shared" si="29"/>
        <v>25000</v>
      </c>
      <c r="M292" s="55"/>
      <c r="N292" s="47"/>
      <c r="O292" s="21">
        <f>SUM(L284:L292)</f>
        <v>837000</v>
      </c>
    </row>
    <row r="293" spans="1:15">
      <c r="A293" s="47"/>
      <c r="B293" s="69"/>
      <c r="C293" s="47"/>
      <c r="D293" s="37"/>
      <c r="E293" s="35"/>
      <c r="F293" s="83"/>
      <c r="G293" s="83"/>
      <c r="H293" s="83"/>
      <c r="I293" s="84"/>
      <c r="J293" s="24"/>
      <c r="K293" s="43"/>
      <c r="L293" s="55">
        <f t="shared" si="29"/>
        <v>0</v>
      </c>
      <c r="M293" s="55"/>
      <c r="N293" s="47"/>
    </row>
    <row r="294" spans="1:15">
      <c r="A294" s="47"/>
      <c r="B294" s="69" t="s">
        <v>186</v>
      </c>
      <c r="C294" s="47" t="s">
        <v>30</v>
      </c>
      <c r="D294" s="37" t="s">
        <v>31</v>
      </c>
      <c r="E294" s="35" t="s">
        <v>64</v>
      </c>
      <c r="F294" s="83" t="s">
        <v>33</v>
      </c>
      <c r="G294" s="83"/>
      <c r="H294" s="83"/>
      <c r="I294" s="84"/>
      <c r="J294" s="24" t="s">
        <v>34</v>
      </c>
      <c r="K294" s="43">
        <v>510000</v>
      </c>
      <c r="L294" s="55">
        <f t="shared" ref="L294:L305" si="30">+K294</f>
        <v>510000</v>
      </c>
      <c r="M294" s="55"/>
      <c r="N294" s="47"/>
    </row>
    <row r="295" spans="1:15">
      <c r="A295" s="47"/>
      <c r="B295" s="47"/>
      <c r="C295" s="47" t="s">
        <v>143</v>
      </c>
      <c r="D295" s="37" t="s">
        <v>31</v>
      </c>
      <c r="E295" s="35" t="s">
        <v>64</v>
      </c>
      <c r="F295" s="83" t="s">
        <v>33</v>
      </c>
      <c r="G295" s="83"/>
      <c r="H295" s="83"/>
      <c r="I295" s="84"/>
      <c r="J295" s="24" t="s">
        <v>34</v>
      </c>
      <c r="K295" s="43">
        <v>450000</v>
      </c>
      <c r="L295" s="55">
        <f t="shared" si="30"/>
        <v>450000</v>
      </c>
      <c r="M295" s="55"/>
      <c r="N295" s="47"/>
    </row>
    <row r="296" spans="1:15">
      <c r="A296" s="47"/>
      <c r="B296" s="47"/>
      <c r="C296" s="47" t="s">
        <v>37</v>
      </c>
      <c r="D296" s="37" t="s">
        <v>31</v>
      </c>
      <c r="E296" s="35" t="s">
        <v>64</v>
      </c>
      <c r="F296" s="83" t="s">
        <v>33</v>
      </c>
      <c r="G296" s="83"/>
      <c r="H296" s="83"/>
      <c r="I296" s="84"/>
      <c r="J296" s="24" t="s">
        <v>34</v>
      </c>
      <c r="K296" s="43">
        <v>43000</v>
      </c>
      <c r="L296" s="55">
        <f t="shared" si="30"/>
        <v>43000</v>
      </c>
      <c r="M296" s="55"/>
      <c r="N296" s="47"/>
    </row>
    <row r="297" spans="1:15">
      <c r="A297" s="47"/>
      <c r="B297" s="47"/>
      <c r="C297" s="35" t="s">
        <v>40</v>
      </c>
      <c r="D297" s="37" t="s">
        <v>31</v>
      </c>
      <c r="E297" s="35" t="s">
        <v>64</v>
      </c>
      <c r="F297" s="83" t="s">
        <v>33</v>
      </c>
      <c r="G297" s="83"/>
      <c r="H297" s="83"/>
      <c r="I297" s="84"/>
      <c r="J297" s="24" t="s">
        <v>34</v>
      </c>
      <c r="K297" s="43">
        <v>30000</v>
      </c>
      <c r="L297" s="55">
        <f t="shared" si="30"/>
        <v>30000</v>
      </c>
      <c r="M297" s="55"/>
      <c r="N297" s="47"/>
    </row>
    <row r="298" spans="1:15">
      <c r="A298" s="47"/>
      <c r="B298" s="47"/>
      <c r="C298" s="35" t="s">
        <v>76</v>
      </c>
      <c r="D298" s="37" t="s">
        <v>31</v>
      </c>
      <c r="E298" s="35" t="s">
        <v>64</v>
      </c>
      <c r="F298" s="83" t="s">
        <v>33</v>
      </c>
      <c r="G298" s="83"/>
      <c r="H298" s="83"/>
      <c r="I298" s="84"/>
      <c r="J298" s="24" t="s">
        <v>34</v>
      </c>
      <c r="K298" s="43">
        <v>161700</v>
      </c>
      <c r="L298" s="55">
        <f t="shared" si="30"/>
        <v>161700</v>
      </c>
      <c r="M298" s="55"/>
      <c r="N298" s="47"/>
    </row>
    <row r="299" spans="1:15">
      <c r="A299" s="47"/>
      <c r="B299" s="47"/>
      <c r="C299" s="35" t="s">
        <v>43</v>
      </c>
      <c r="D299" s="37" t="s">
        <v>31</v>
      </c>
      <c r="E299" s="35" t="s">
        <v>64</v>
      </c>
      <c r="F299" s="83" t="s">
        <v>33</v>
      </c>
      <c r="G299" s="83"/>
      <c r="H299" s="83"/>
      <c r="I299" s="84"/>
      <c r="J299" s="24" t="s">
        <v>34</v>
      </c>
      <c r="K299" s="43">
        <v>85000</v>
      </c>
      <c r="L299" s="55">
        <f t="shared" si="30"/>
        <v>85000</v>
      </c>
      <c r="M299" s="55"/>
      <c r="N299" s="47"/>
    </row>
    <row r="300" spans="1:15">
      <c r="A300" s="47"/>
      <c r="B300" s="47"/>
      <c r="C300" s="35" t="s">
        <v>44</v>
      </c>
      <c r="D300" s="37" t="s">
        <v>31</v>
      </c>
      <c r="E300" s="35" t="s">
        <v>64</v>
      </c>
      <c r="F300" s="83" t="s">
        <v>33</v>
      </c>
      <c r="G300" s="83"/>
      <c r="H300" s="83"/>
      <c r="I300" s="84"/>
      <c r="J300" s="24" t="s">
        <v>34</v>
      </c>
      <c r="K300" s="43">
        <v>20000</v>
      </c>
      <c r="L300" s="55">
        <f t="shared" si="30"/>
        <v>20000</v>
      </c>
      <c r="M300" s="55"/>
      <c r="N300" s="47"/>
    </row>
    <row r="301" spans="1:15">
      <c r="A301" s="47"/>
      <c r="B301" s="47"/>
      <c r="C301" s="35" t="s">
        <v>45</v>
      </c>
      <c r="D301" s="37" t="s">
        <v>31</v>
      </c>
      <c r="E301" s="35" t="s">
        <v>64</v>
      </c>
      <c r="F301" s="83" t="s">
        <v>33</v>
      </c>
      <c r="G301" s="83"/>
      <c r="H301" s="83"/>
      <c r="I301" s="84"/>
      <c r="J301" s="24" t="s">
        <v>34</v>
      </c>
      <c r="K301" s="43">
        <v>5500</v>
      </c>
      <c r="L301" s="55">
        <f t="shared" si="30"/>
        <v>5500</v>
      </c>
      <c r="M301" s="55"/>
      <c r="N301" s="47"/>
    </row>
    <row r="302" spans="1:15">
      <c r="A302" s="47"/>
      <c r="B302" s="47"/>
      <c r="C302" s="35" t="s">
        <v>47</v>
      </c>
      <c r="D302" s="37" t="s">
        <v>31</v>
      </c>
      <c r="E302" s="35" t="s">
        <v>64</v>
      </c>
      <c r="F302" s="83" t="s">
        <v>33</v>
      </c>
      <c r="G302" s="83"/>
      <c r="H302" s="83"/>
      <c r="I302" s="84"/>
      <c r="J302" s="24" t="s">
        <v>34</v>
      </c>
      <c r="K302" s="43">
        <v>35000</v>
      </c>
      <c r="L302" s="55">
        <f t="shared" si="30"/>
        <v>35000</v>
      </c>
      <c r="M302" s="55"/>
      <c r="N302" s="47"/>
    </row>
    <row r="303" spans="1:15">
      <c r="A303" s="47"/>
      <c r="B303" s="47"/>
      <c r="C303" s="47" t="s">
        <v>48</v>
      </c>
      <c r="D303" s="37" t="s">
        <v>31</v>
      </c>
      <c r="E303" s="35" t="s">
        <v>64</v>
      </c>
      <c r="F303" s="83" t="s">
        <v>33</v>
      </c>
      <c r="G303" s="83"/>
      <c r="H303" s="83"/>
      <c r="I303" s="84"/>
      <c r="J303" s="24" t="s">
        <v>34</v>
      </c>
      <c r="K303" s="43">
        <v>7000</v>
      </c>
      <c r="L303" s="55">
        <f t="shared" si="30"/>
        <v>7000</v>
      </c>
      <c r="M303" s="55"/>
      <c r="N303" s="47"/>
    </row>
    <row r="304" spans="1:15">
      <c r="A304" s="47"/>
      <c r="B304" s="47"/>
      <c r="C304" s="47" t="s">
        <v>187</v>
      </c>
      <c r="D304" s="37" t="s">
        <v>31</v>
      </c>
      <c r="E304" s="35" t="s">
        <v>64</v>
      </c>
      <c r="F304" s="83" t="s">
        <v>33</v>
      </c>
      <c r="G304" s="83"/>
      <c r="H304" s="83"/>
      <c r="I304" s="84"/>
      <c r="J304" s="24" t="s">
        <v>34</v>
      </c>
      <c r="K304" s="43">
        <v>20000</v>
      </c>
      <c r="L304" s="55">
        <f t="shared" si="30"/>
        <v>20000</v>
      </c>
      <c r="M304" s="55"/>
      <c r="N304" s="47"/>
    </row>
    <row r="305" spans="1:15">
      <c r="A305" s="47"/>
      <c r="B305" s="47"/>
      <c r="C305" s="47" t="s">
        <v>188</v>
      </c>
      <c r="D305" s="37" t="s">
        <v>31</v>
      </c>
      <c r="E305" s="35" t="s">
        <v>64</v>
      </c>
      <c r="F305" s="83" t="s">
        <v>33</v>
      </c>
      <c r="G305" s="83"/>
      <c r="H305" s="83"/>
      <c r="I305" s="84"/>
      <c r="J305" s="24" t="s">
        <v>34</v>
      </c>
      <c r="K305" s="43">
        <v>15000</v>
      </c>
      <c r="L305" s="55">
        <f t="shared" si="30"/>
        <v>15000</v>
      </c>
      <c r="M305" s="55"/>
      <c r="N305" s="47"/>
    </row>
    <row r="306" spans="1:15">
      <c r="A306" s="47"/>
      <c r="B306" s="64"/>
      <c r="C306" s="35" t="s">
        <v>111</v>
      </c>
      <c r="D306" s="37" t="s">
        <v>31</v>
      </c>
      <c r="E306" s="35" t="s">
        <v>64</v>
      </c>
      <c r="F306" s="83" t="s">
        <v>33</v>
      </c>
      <c r="G306" s="83"/>
      <c r="H306" s="83"/>
      <c r="I306" s="84"/>
      <c r="J306" s="24" t="s">
        <v>34</v>
      </c>
      <c r="K306" s="43">
        <v>10000</v>
      </c>
      <c r="L306" s="55">
        <f>+K306</f>
        <v>10000</v>
      </c>
      <c r="M306" s="55"/>
      <c r="N306" s="47"/>
    </row>
    <row r="307" spans="1:15">
      <c r="A307" s="47"/>
      <c r="B307" s="47"/>
      <c r="C307" s="35" t="s">
        <v>170</v>
      </c>
      <c r="D307" s="37" t="s">
        <v>31</v>
      </c>
      <c r="E307" s="35" t="s">
        <v>64</v>
      </c>
      <c r="F307" s="83" t="s">
        <v>33</v>
      </c>
      <c r="G307" s="83"/>
      <c r="H307" s="83"/>
      <c r="I307" s="84"/>
      <c r="J307" s="24" t="s">
        <v>34</v>
      </c>
      <c r="K307" s="43">
        <v>25000</v>
      </c>
      <c r="L307" s="55">
        <f t="shared" ref="L307:L323" si="31">+K307</f>
        <v>25000</v>
      </c>
      <c r="M307" s="55"/>
      <c r="N307" s="47"/>
    </row>
    <row r="308" spans="1:15">
      <c r="A308" s="47"/>
      <c r="B308" s="64"/>
      <c r="C308" s="35" t="s">
        <v>189</v>
      </c>
      <c r="D308" s="37" t="s">
        <v>31</v>
      </c>
      <c r="E308" s="35" t="s">
        <v>64</v>
      </c>
      <c r="F308" s="83" t="s">
        <v>33</v>
      </c>
      <c r="G308" s="83"/>
      <c r="H308" s="83"/>
      <c r="I308" s="84"/>
      <c r="J308" s="24" t="s">
        <v>34</v>
      </c>
      <c r="K308" s="43">
        <v>21000</v>
      </c>
      <c r="L308" s="55">
        <f t="shared" si="31"/>
        <v>21000</v>
      </c>
      <c r="M308" s="55"/>
      <c r="N308" s="47"/>
    </row>
    <row r="309" spans="1:15">
      <c r="A309" s="47"/>
      <c r="B309" s="69"/>
      <c r="C309" s="35" t="s">
        <v>57</v>
      </c>
      <c r="D309" s="37" t="s">
        <v>31</v>
      </c>
      <c r="E309" s="35" t="s">
        <v>64</v>
      </c>
      <c r="F309" s="83" t="s">
        <v>190</v>
      </c>
      <c r="G309" s="83"/>
      <c r="H309" s="83"/>
      <c r="I309" s="84"/>
      <c r="J309" s="24" t="s">
        <v>34</v>
      </c>
      <c r="K309" s="43">
        <v>25000</v>
      </c>
      <c r="L309" s="55">
        <f t="shared" si="31"/>
        <v>25000</v>
      </c>
      <c r="M309" s="55"/>
      <c r="N309" s="47"/>
    </row>
    <row r="310" spans="1:15">
      <c r="A310" s="47"/>
      <c r="B310" s="47"/>
      <c r="C310" s="35" t="s">
        <v>191</v>
      </c>
      <c r="D310" s="37" t="s">
        <v>31</v>
      </c>
      <c r="E310" s="35" t="s">
        <v>64</v>
      </c>
      <c r="F310" s="83" t="s">
        <v>33</v>
      </c>
      <c r="G310" s="83"/>
      <c r="H310" s="83"/>
      <c r="I310" s="84"/>
      <c r="J310" s="24" t="s">
        <v>34</v>
      </c>
      <c r="K310" s="43">
        <v>57000</v>
      </c>
      <c r="L310" s="55">
        <f t="shared" si="31"/>
        <v>57000</v>
      </c>
      <c r="M310" s="55"/>
      <c r="N310" s="47"/>
      <c r="O310" s="21">
        <f>SUM(L294:L310)</f>
        <v>1520200</v>
      </c>
    </row>
    <row r="311" spans="1:15">
      <c r="A311" s="47"/>
      <c r="B311" s="47"/>
      <c r="C311" s="35"/>
      <c r="D311" s="37"/>
      <c r="E311" s="35"/>
      <c r="F311" s="83"/>
      <c r="G311" s="83"/>
      <c r="H311" s="83"/>
      <c r="I311" s="84"/>
      <c r="J311" s="24"/>
      <c r="K311" s="43"/>
      <c r="L311" s="55">
        <f t="shared" si="31"/>
        <v>0</v>
      </c>
      <c r="M311" s="55"/>
      <c r="N311" s="47"/>
      <c r="O311" s="21">
        <f>1520200-O310</f>
        <v>0</v>
      </c>
    </row>
    <row r="312" spans="1:15">
      <c r="A312" s="47"/>
      <c r="B312" s="69" t="s">
        <v>192</v>
      </c>
      <c r="C312" s="47" t="s">
        <v>194</v>
      </c>
      <c r="D312" s="37" t="s">
        <v>31</v>
      </c>
      <c r="E312" s="35" t="s">
        <v>32</v>
      </c>
      <c r="F312" s="83" t="s">
        <v>33</v>
      </c>
      <c r="G312" s="83"/>
      <c r="H312" s="83"/>
      <c r="I312" s="84"/>
      <c r="J312" s="24" t="s">
        <v>34</v>
      </c>
      <c r="K312" s="43">
        <v>1530000</v>
      </c>
      <c r="L312" s="55">
        <f t="shared" si="31"/>
        <v>1530000</v>
      </c>
      <c r="M312" s="55"/>
      <c r="N312" s="72"/>
    </row>
    <row r="313" spans="1:15">
      <c r="A313" s="47"/>
      <c r="B313" s="69"/>
      <c r="C313" s="47" t="s">
        <v>195</v>
      </c>
      <c r="D313" s="37"/>
      <c r="E313" s="35"/>
      <c r="F313" s="60"/>
      <c r="G313" s="60"/>
      <c r="H313" s="60"/>
      <c r="I313" s="61"/>
      <c r="J313" s="24"/>
      <c r="K313" s="43"/>
      <c r="L313" s="55"/>
      <c r="M313" s="55"/>
      <c r="N313" s="72"/>
    </row>
    <row r="314" spans="1:15">
      <c r="A314" s="47"/>
      <c r="B314" s="47"/>
      <c r="C314" s="47" t="s">
        <v>143</v>
      </c>
      <c r="D314" s="37" t="s">
        <v>31</v>
      </c>
      <c r="E314" s="35" t="s">
        <v>32</v>
      </c>
      <c r="F314" s="83" t="s">
        <v>33</v>
      </c>
      <c r="G314" s="83"/>
      <c r="H314" s="83"/>
      <c r="I314" s="84"/>
      <c r="J314" s="24" t="s">
        <v>34</v>
      </c>
      <c r="K314" s="43">
        <v>500000</v>
      </c>
      <c r="L314" s="55">
        <f t="shared" si="31"/>
        <v>500000</v>
      </c>
      <c r="M314" s="55"/>
      <c r="N314" s="47"/>
    </row>
    <row r="315" spans="1:15">
      <c r="A315" s="47"/>
      <c r="B315" s="47"/>
      <c r="C315" s="47" t="s">
        <v>36</v>
      </c>
      <c r="D315" s="37" t="s">
        <v>31</v>
      </c>
      <c r="E315" s="35" t="s">
        <v>64</v>
      </c>
      <c r="F315" s="83" t="s">
        <v>33</v>
      </c>
      <c r="G315" s="83"/>
      <c r="H315" s="83"/>
      <c r="I315" s="84"/>
      <c r="J315" s="24" t="s">
        <v>34</v>
      </c>
      <c r="K315" s="43">
        <v>15000</v>
      </c>
      <c r="L315" s="55">
        <f t="shared" si="31"/>
        <v>15000</v>
      </c>
      <c r="M315" s="55"/>
      <c r="N315" s="47"/>
    </row>
    <row r="316" spans="1:15">
      <c r="A316" s="47"/>
      <c r="B316" s="47"/>
      <c r="C316" s="47" t="s">
        <v>40</v>
      </c>
      <c r="D316" s="37" t="s">
        <v>31</v>
      </c>
      <c r="E316" s="35" t="s">
        <v>64</v>
      </c>
      <c r="F316" s="83" t="s">
        <v>33</v>
      </c>
      <c r="G316" s="83"/>
      <c r="H316" s="83"/>
      <c r="I316" s="84"/>
      <c r="J316" s="24" t="s">
        <v>34</v>
      </c>
      <c r="K316" s="43">
        <v>100000</v>
      </c>
      <c r="L316" s="55">
        <f t="shared" si="31"/>
        <v>100000</v>
      </c>
      <c r="M316" s="55"/>
      <c r="N316" s="47"/>
    </row>
    <row r="317" spans="1:15">
      <c r="A317" s="47"/>
      <c r="B317" s="47"/>
      <c r="C317" s="35" t="s">
        <v>76</v>
      </c>
      <c r="D317" s="37" t="s">
        <v>31</v>
      </c>
      <c r="E317" s="35" t="s">
        <v>64</v>
      </c>
      <c r="F317" s="83" t="s">
        <v>33</v>
      </c>
      <c r="G317" s="83"/>
      <c r="H317" s="83"/>
      <c r="I317" s="84"/>
      <c r="J317" s="24" t="s">
        <v>34</v>
      </c>
      <c r="K317" s="43">
        <v>100000</v>
      </c>
      <c r="L317" s="55">
        <f t="shared" si="31"/>
        <v>100000</v>
      </c>
      <c r="M317" s="55"/>
      <c r="N317" s="47"/>
    </row>
    <row r="318" spans="1:15">
      <c r="A318" s="47"/>
      <c r="B318" s="64"/>
      <c r="C318" s="35" t="s">
        <v>43</v>
      </c>
      <c r="D318" s="37" t="s">
        <v>31</v>
      </c>
      <c r="E318" s="35" t="s">
        <v>32</v>
      </c>
      <c r="F318" s="83" t="s">
        <v>33</v>
      </c>
      <c r="G318" s="83"/>
      <c r="H318" s="83"/>
      <c r="I318" s="84"/>
      <c r="J318" s="24" t="s">
        <v>34</v>
      </c>
      <c r="K318" s="43">
        <v>595000</v>
      </c>
      <c r="L318" s="55">
        <f t="shared" si="31"/>
        <v>595000</v>
      </c>
      <c r="M318" s="55"/>
      <c r="N318" s="47"/>
    </row>
    <row r="319" spans="1:15">
      <c r="A319" s="47"/>
      <c r="B319" s="47"/>
      <c r="C319" s="35" t="s">
        <v>46</v>
      </c>
      <c r="D319" s="37" t="s">
        <v>31</v>
      </c>
      <c r="E319" s="35" t="s">
        <v>64</v>
      </c>
      <c r="F319" s="83" t="s">
        <v>33</v>
      </c>
      <c r="G319" s="83"/>
      <c r="H319" s="83"/>
      <c r="I319" s="84"/>
      <c r="J319" s="24" t="s">
        <v>34</v>
      </c>
      <c r="K319" s="43">
        <v>10000</v>
      </c>
      <c r="L319" s="55">
        <f t="shared" si="31"/>
        <v>10000</v>
      </c>
      <c r="M319" s="55"/>
      <c r="N319" s="47"/>
    </row>
    <row r="320" spans="1:15">
      <c r="A320" s="47"/>
      <c r="B320" s="47"/>
      <c r="C320" s="35" t="s">
        <v>157</v>
      </c>
      <c r="D320" s="37" t="s">
        <v>31</v>
      </c>
      <c r="E320" s="35" t="s">
        <v>64</v>
      </c>
      <c r="F320" s="83" t="s">
        <v>33</v>
      </c>
      <c r="G320" s="83"/>
      <c r="H320" s="83"/>
      <c r="I320" s="84"/>
      <c r="J320" s="24" t="s">
        <v>34</v>
      </c>
      <c r="K320" s="43">
        <v>20000</v>
      </c>
      <c r="L320" s="55">
        <f t="shared" si="31"/>
        <v>20000</v>
      </c>
      <c r="M320" s="55"/>
      <c r="N320" s="72"/>
    </row>
    <row r="321" spans="1:15">
      <c r="A321" s="47"/>
      <c r="B321" s="47"/>
      <c r="C321" s="47" t="s">
        <v>111</v>
      </c>
      <c r="D321" s="37" t="s">
        <v>31</v>
      </c>
      <c r="E321" s="35" t="s">
        <v>64</v>
      </c>
      <c r="F321" s="83" t="s">
        <v>33</v>
      </c>
      <c r="G321" s="83"/>
      <c r="H321" s="83"/>
      <c r="I321" s="84"/>
      <c r="J321" s="24" t="s">
        <v>34</v>
      </c>
      <c r="K321" s="43">
        <v>10000</v>
      </c>
      <c r="L321" s="55">
        <f t="shared" si="31"/>
        <v>10000</v>
      </c>
      <c r="M321" s="55"/>
      <c r="N321" s="47"/>
    </row>
    <row r="322" spans="1:15">
      <c r="A322" s="47"/>
      <c r="B322" s="47"/>
      <c r="C322" s="35" t="s">
        <v>189</v>
      </c>
      <c r="D322" s="37" t="s">
        <v>31</v>
      </c>
      <c r="E322" s="35" t="s">
        <v>64</v>
      </c>
      <c r="F322" s="83" t="s">
        <v>33</v>
      </c>
      <c r="G322" s="83"/>
      <c r="H322" s="83"/>
      <c r="I322" s="84"/>
      <c r="J322" s="24" t="s">
        <v>34</v>
      </c>
      <c r="K322" s="43">
        <v>20000</v>
      </c>
      <c r="L322" s="55">
        <f t="shared" si="31"/>
        <v>20000</v>
      </c>
      <c r="M322" s="55"/>
      <c r="N322" s="47"/>
    </row>
    <row r="323" spans="1:15">
      <c r="A323" s="48"/>
      <c r="B323" s="48"/>
      <c r="C323" s="36" t="s">
        <v>191</v>
      </c>
      <c r="D323" s="38" t="s">
        <v>31</v>
      </c>
      <c r="E323" s="36" t="s">
        <v>64</v>
      </c>
      <c r="F323" s="87" t="s">
        <v>33</v>
      </c>
      <c r="G323" s="87"/>
      <c r="H323" s="87"/>
      <c r="I323" s="88"/>
      <c r="J323" s="31" t="s">
        <v>34</v>
      </c>
      <c r="K323" s="44">
        <v>455000</v>
      </c>
      <c r="L323" s="56">
        <f t="shared" si="31"/>
        <v>455000</v>
      </c>
      <c r="M323" s="56"/>
      <c r="N323" s="48"/>
      <c r="O323" s="21">
        <f>SUM(L312:L323)</f>
        <v>3355000</v>
      </c>
    </row>
    <row r="324" spans="1:15">
      <c r="K324" s="16">
        <f t="shared" ref="K324" si="32">L324+M324</f>
        <v>0</v>
      </c>
      <c r="L324" s="17"/>
      <c r="M324" s="17"/>
    </row>
    <row r="325" spans="1:15">
      <c r="A325" s="83" t="s">
        <v>193</v>
      </c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</row>
    <row r="326" spans="1:15">
      <c r="K326" s="17"/>
      <c r="L326" s="17"/>
      <c r="M326" s="17"/>
    </row>
    <row r="327" spans="1:15">
      <c r="K327" s="17"/>
      <c r="L327" s="17"/>
      <c r="M327" s="17"/>
    </row>
    <row r="328" spans="1:15">
      <c r="A328" s="24"/>
      <c r="B328" s="22"/>
      <c r="C328" s="24"/>
      <c r="D328" s="60"/>
      <c r="E328" s="24"/>
      <c r="F328" s="60"/>
      <c r="G328" s="60"/>
      <c r="H328" s="60"/>
      <c r="I328" s="60"/>
      <c r="J328" s="24"/>
      <c r="K328" s="26"/>
      <c r="L328" s="26"/>
      <c r="M328" s="26"/>
    </row>
    <row r="329" spans="1:15">
      <c r="A329" s="89" t="s">
        <v>2</v>
      </c>
      <c r="B329" s="91" t="s">
        <v>7</v>
      </c>
      <c r="C329" s="93" t="s">
        <v>3</v>
      </c>
      <c r="D329" s="5"/>
      <c r="E329" s="63"/>
      <c r="F329" s="95" t="s">
        <v>5</v>
      </c>
      <c r="G329" s="96"/>
      <c r="H329" s="96"/>
      <c r="I329" s="96"/>
      <c r="J329" s="93" t="s">
        <v>13</v>
      </c>
      <c r="K329" s="95" t="s">
        <v>14</v>
      </c>
      <c r="L329" s="96"/>
      <c r="M329" s="97"/>
    </row>
    <row r="330" spans="1:15" ht="60">
      <c r="A330" s="90"/>
      <c r="B330" s="92"/>
      <c r="C330" s="94"/>
      <c r="D330" s="7" t="s">
        <v>4</v>
      </c>
      <c r="E330" s="62" t="s">
        <v>8</v>
      </c>
      <c r="F330" s="6" t="s">
        <v>9</v>
      </c>
      <c r="G330" s="3" t="s">
        <v>10</v>
      </c>
      <c r="H330" s="3" t="s">
        <v>11</v>
      </c>
      <c r="I330" s="10" t="s">
        <v>12</v>
      </c>
      <c r="J330" s="94"/>
      <c r="K330" s="6" t="s">
        <v>15</v>
      </c>
      <c r="L330" s="4" t="s">
        <v>16</v>
      </c>
      <c r="M330" s="3" t="s">
        <v>17</v>
      </c>
    </row>
    <row r="331" spans="1:15">
      <c r="A331" s="34"/>
      <c r="B331" s="73" t="s">
        <v>196</v>
      </c>
      <c r="C331" s="34" t="s">
        <v>30</v>
      </c>
      <c r="D331" s="74" t="s">
        <v>31</v>
      </c>
      <c r="E331" s="35" t="s">
        <v>32</v>
      </c>
      <c r="F331" s="85" t="s">
        <v>33</v>
      </c>
      <c r="G331" s="85"/>
      <c r="H331" s="85"/>
      <c r="I331" s="86"/>
      <c r="J331" s="28" t="s">
        <v>34</v>
      </c>
      <c r="K331" s="52">
        <v>6895000</v>
      </c>
      <c r="L331" s="53">
        <f>+K331</f>
        <v>6895000</v>
      </c>
      <c r="M331" s="52"/>
    </row>
    <row r="332" spans="1:15">
      <c r="A332" s="35"/>
      <c r="B332" s="47"/>
      <c r="C332" s="47" t="s">
        <v>143</v>
      </c>
      <c r="D332" s="37" t="s">
        <v>31</v>
      </c>
      <c r="E332" s="35" t="s">
        <v>32</v>
      </c>
      <c r="F332" s="83" t="s">
        <v>33</v>
      </c>
      <c r="G332" s="83"/>
      <c r="H332" s="83"/>
      <c r="I332" s="84"/>
      <c r="J332" s="24" t="s">
        <v>34</v>
      </c>
      <c r="K332" s="43">
        <v>3200000</v>
      </c>
      <c r="L332" s="45">
        <f>+K332</f>
        <v>3200000</v>
      </c>
      <c r="M332" s="43"/>
    </row>
    <row r="333" spans="1:15">
      <c r="A333" s="35"/>
      <c r="B333" s="47"/>
      <c r="C333" s="47" t="s">
        <v>36</v>
      </c>
      <c r="D333" s="37" t="s">
        <v>31</v>
      </c>
      <c r="E333" s="35" t="s">
        <v>64</v>
      </c>
      <c r="F333" s="83" t="s">
        <v>33</v>
      </c>
      <c r="G333" s="83"/>
      <c r="H333" s="83"/>
      <c r="I333" s="84"/>
      <c r="J333" s="24" t="s">
        <v>34</v>
      </c>
      <c r="K333" s="43">
        <v>50000</v>
      </c>
      <c r="L333" s="45">
        <f t="shared" ref="L333:L335" si="33">+K333</f>
        <v>50000</v>
      </c>
      <c r="M333" s="43"/>
    </row>
    <row r="334" spans="1:15">
      <c r="A334" s="35"/>
      <c r="B334" s="47"/>
      <c r="C334" s="47" t="s">
        <v>37</v>
      </c>
      <c r="D334" s="37" t="s">
        <v>31</v>
      </c>
      <c r="E334" s="35" t="s">
        <v>32</v>
      </c>
      <c r="F334" s="83" t="s">
        <v>33</v>
      </c>
      <c r="G334" s="83"/>
      <c r="H334" s="83"/>
      <c r="I334" s="84"/>
      <c r="J334" s="24" t="s">
        <v>34</v>
      </c>
      <c r="K334" s="43">
        <v>1040000</v>
      </c>
      <c r="L334" s="45">
        <f t="shared" si="33"/>
        <v>1040000</v>
      </c>
      <c r="M334" s="43"/>
    </row>
    <row r="335" spans="1:15">
      <c r="A335" s="35"/>
      <c r="B335" s="47"/>
      <c r="C335" s="35" t="s">
        <v>38</v>
      </c>
      <c r="D335" s="37" t="s">
        <v>31</v>
      </c>
      <c r="E335" s="35" t="s">
        <v>64</v>
      </c>
      <c r="F335" s="83" t="s">
        <v>33</v>
      </c>
      <c r="G335" s="83"/>
      <c r="H335" s="83"/>
      <c r="I335" s="84"/>
      <c r="J335" s="24" t="s">
        <v>34</v>
      </c>
      <c r="K335" s="43">
        <v>60000</v>
      </c>
      <c r="L335" s="45">
        <f t="shared" si="33"/>
        <v>60000</v>
      </c>
      <c r="M335" s="43"/>
    </row>
    <row r="336" spans="1:15">
      <c r="A336" s="35"/>
      <c r="B336" s="35"/>
      <c r="C336" s="35" t="s">
        <v>39</v>
      </c>
      <c r="D336" s="37" t="s">
        <v>31</v>
      </c>
      <c r="E336" s="35" t="s">
        <v>64</v>
      </c>
      <c r="F336" s="83" t="s">
        <v>33</v>
      </c>
      <c r="G336" s="83"/>
      <c r="H336" s="83"/>
      <c r="I336" s="84"/>
      <c r="J336" s="24" t="s">
        <v>34</v>
      </c>
      <c r="K336" s="43">
        <v>60000</v>
      </c>
      <c r="L336" s="45">
        <f t="shared" ref="L336:L343" si="34">+K336</f>
        <v>60000</v>
      </c>
      <c r="M336" s="43"/>
    </row>
    <row r="337" spans="1:15">
      <c r="A337" s="47"/>
      <c r="B337" s="49"/>
      <c r="C337" s="35" t="s">
        <v>40</v>
      </c>
      <c r="D337" s="37" t="s">
        <v>31</v>
      </c>
      <c r="E337" s="35" t="s">
        <v>64</v>
      </c>
      <c r="F337" s="83" t="s">
        <v>33</v>
      </c>
      <c r="G337" s="83"/>
      <c r="H337" s="83"/>
      <c r="I337" s="84"/>
      <c r="J337" s="24" t="s">
        <v>34</v>
      </c>
      <c r="K337" s="43">
        <v>75000</v>
      </c>
      <c r="L337" s="55">
        <f t="shared" si="34"/>
        <v>75000</v>
      </c>
      <c r="M337" s="54"/>
    </row>
    <row r="338" spans="1:15">
      <c r="A338" s="47"/>
      <c r="B338" s="47"/>
      <c r="C338" s="35" t="s">
        <v>41</v>
      </c>
      <c r="D338" s="37" t="s">
        <v>31</v>
      </c>
      <c r="E338" s="35" t="s">
        <v>64</v>
      </c>
      <c r="F338" s="83" t="s">
        <v>33</v>
      </c>
      <c r="G338" s="83"/>
      <c r="H338" s="83"/>
      <c r="I338" s="84"/>
      <c r="J338" s="24" t="s">
        <v>34</v>
      </c>
      <c r="K338" s="43">
        <v>40000</v>
      </c>
      <c r="L338" s="55">
        <f t="shared" si="34"/>
        <v>40000</v>
      </c>
      <c r="M338" s="55"/>
    </row>
    <row r="339" spans="1:15">
      <c r="A339" s="47"/>
      <c r="B339" s="47"/>
      <c r="C339" s="35" t="s">
        <v>76</v>
      </c>
      <c r="D339" s="37" t="s">
        <v>31</v>
      </c>
      <c r="E339" s="35" t="s">
        <v>32</v>
      </c>
      <c r="F339" s="83" t="s">
        <v>33</v>
      </c>
      <c r="G339" s="83"/>
      <c r="H339" s="83"/>
      <c r="I339" s="84"/>
      <c r="J339" s="24" t="s">
        <v>34</v>
      </c>
      <c r="K339" s="43">
        <v>1042300</v>
      </c>
      <c r="L339" s="55">
        <f t="shared" si="34"/>
        <v>1042300</v>
      </c>
      <c r="M339" s="55"/>
    </row>
    <row r="340" spans="1:15">
      <c r="A340" s="47"/>
      <c r="B340" s="47"/>
      <c r="C340" s="35" t="s">
        <v>43</v>
      </c>
      <c r="D340" s="37" t="s">
        <v>31</v>
      </c>
      <c r="E340" s="35" t="s">
        <v>32</v>
      </c>
      <c r="F340" s="83" t="s">
        <v>33</v>
      </c>
      <c r="G340" s="83"/>
      <c r="H340" s="83"/>
      <c r="I340" s="84"/>
      <c r="J340" s="24" t="s">
        <v>34</v>
      </c>
      <c r="K340" s="43">
        <v>1430000</v>
      </c>
      <c r="L340" s="55">
        <f t="shared" si="34"/>
        <v>1430000</v>
      </c>
      <c r="M340" s="55"/>
    </row>
    <row r="341" spans="1:15">
      <c r="A341" s="47"/>
      <c r="B341" s="47"/>
      <c r="C341" s="35" t="s">
        <v>44</v>
      </c>
      <c r="D341" s="37" t="s">
        <v>31</v>
      </c>
      <c r="E341" s="35" t="s">
        <v>64</v>
      </c>
      <c r="F341" s="83" t="s">
        <v>33</v>
      </c>
      <c r="G341" s="83"/>
      <c r="H341" s="83"/>
      <c r="I341" s="84"/>
      <c r="J341" s="24" t="s">
        <v>34</v>
      </c>
      <c r="K341" s="43">
        <v>140000</v>
      </c>
      <c r="L341" s="55">
        <f t="shared" si="34"/>
        <v>140000</v>
      </c>
      <c r="M341" s="55"/>
    </row>
    <row r="342" spans="1:15">
      <c r="A342" s="47"/>
      <c r="B342" s="47"/>
      <c r="C342" s="35" t="s">
        <v>45</v>
      </c>
      <c r="D342" s="37" t="s">
        <v>31</v>
      </c>
      <c r="E342" s="35" t="s">
        <v>64</v>
      </c>
      <c r="F342" s="83" t="s">
        <v>33</v>
      </c>
      <c r="G342" s="83"/>
      <c r="H342" s="83"/>
      <c r="I342" s="84"/>
      <c r="J342" s="24" t="s">
        <v>34</v>
      </c>
      <c r="K342" s="43">
        <v>295000</v>
      </c>
      <c r="L342" s="55">
        <f t="shared" si="34"/>
        <v>295000</v>
      </c>
      <c r="M342" s="55"/>
    </row>
    <row r="343" spans="1:15">
      <c r="A343" s="47"/>
      <c r="B343" s="69"/>
      <c r="C343" s="35" t="s">
        <v>46</v>
      </c>
      <c r="D343" s="37" t="s">
        <v>31</v>
      </c>
      <c r="E343" s="35" t="s">
        <v>64</v>
      </c>
      <c r="F343" s="83" t="s">
        <v>33</v>
      </c>
      <c r="G343" s="83"/>
      <c r="H343" s="83"/>
      <c r="I343" s="84"/>
      <c r="J343" s="24" t="s">
        <v>34</v>
      </c>
      <c r="K343" s="43">
        <v>80000</v>
      </c>
      <c r="L343" s="55">
        <f t="shared" si="34"/>
        <v>80000</v>
      </c>
      <c r="M343" s="55"/>
    </row>
    <row r="344" spans="1:15">
      <c r="A344" s="47"/>
      <c r="B344" s="69"/>
      <c r="C344" s="35" t="s">
        <v>47</v>
      </c>
      <c r="D344" s="37" t="s">
        <v>31</v>
      </c>
      <c r="E344" s="35" t="s">
        <v>64</v>
      </c>
      <c r="F344" s="83" t="s">
        <v>33</v>
      </c>
      <c r="G344" s="83"/>
      <c r="H344" s="83"/>
      <c r="I344" s="84"/>
      <c r="J344" s="24" t="s">
        <v>34</v>
      </c>
      <c r="K344" s="43">
        <v>40000</v>
      </c>
      <c r="L344" s="55">
        <f t="shared" ref="L344:L355" si="35">+K344</f>
        <v>40000</v>
      </c>
      <c r="M344" s="55"/>
    </row>
    <row r="345" spans="1:15">
      <c r="A345" s="47"/>
      <c r="B345" s="47"/>
      <c r="C345" s="47" t="s">
        <v>92</v>
      </c>
      <c r="D345" s="37" t="s">
        <v>31</v>
      </c>
      <c r="E345" s="35" t="s">
        <v>64</v>
      </c>
      <c r="F345" s="83" t="s">
        <v>33</v>
      </c>
      <c r="G345" s="83"/>
      <c r="H345" s="83"/>
      <c r="I345" s="84"/>
      <c r="J345" s="24" t="s">
        <v>34</v>
      </c>
      <c r="K345" s="43">
        <v>240000</v>
      </c>
      <c r="L345" s="55">
        <f t="shared" si="35"/>
        <v>240000</v>
      </c>
      <c r="M345" s="55"/>
    </row>
    <row r="346" spans="1:15">
      <c r="A346" s="47"/>
      <c r="B346" s="47"/>
      <c r="C346" s="47" t="s">
        <v>126</v>
      </c>
      <c r="D346" s="37" t="s">
        <v>31</v>
      </c>
      <c r="E346" s="35" t="s">
        <v>32</v>
      </c>
      <c r="F346" s="83" t="s">
        <v>33</v>
      </c>
      <c r="G346" s="83"/>
      <c r="H346" s="83"/>
      <c r="I346" s="84"/>
      <c r="J346" s="24" t="s">
        <v>34</v>
      </c>
      <c r="K346" s="43">
        <v>400000</v>
      </c>
      <c r="L346" s="55">
        <f t="shared" si="35"/>
        <v>400000</v>
      </c>
      <c r="M346" s="55"/>
    </row>
    <row r="347" spans="1:15">
      <c r="A347" s="47"/>
      <c r="B347" s="47"/>
      <c r="C347" s="35" t="s">
        <v>111</v>
      </c>
      <c r="D347" s="37" t="s">
        <v>31</v>
      </c>
      <c r="E347" s="35" t="s">
        <v>64</v>
      </c>
      <c r="F347" s="83" t="s">
        <v>33</v>
      </c>
      <c r="G347" s="83"/>
      <c r="H347" s="83"/>
      <c r="I347" s="84"/>
      <c r="J347" s="24" t="s">
        <v>34</v>
      </c>
      <c r="K347" s="43">
        <v>40000</v>
      </c>
      <c r="L347" s="55">
        <f t="shared" si="35"/>
        <v>40000</v>
      </c>
      <c r="M347" s="55"/>
    </row>
    <row r="348" spans="1:15">
      <c r="A348" s="47"/>
      <c r="B348" s="47"/>
      <c r="C348" s="35" t="s">
        <v>170</v>
      </c>
      <c r="D348" s="37" t="s">
        <v>31</v>
      </c>
      <c r="E348" s="35" t="s">
        <v>64</v>
      </c>
      <c r="F348" s="83" t="s">
        <v>33</v>
      </c>
      <c r="G348" s="83"/>
      <c r="H348" s="83"/>
      <c r="I348" s="84"/>
      <c r="J348" s="24" t="s">
        <v>34</v>
      </c>
      <c r="K348" s="43">
        <v>100000</v>
      </c>
      <c r="L348" s="55">
        <f t="shared" si="35"/>
        <v>100000</v>
      </c>
      <c r="M348" s="55"/>
    </row>
    <row r="349" spans="1:15">
      <c r="A349" s="47"/>
      <c r="B349" s="47"/>
      <c r="C349" s="35" t="s">
        <v>189</v>
      </c>
      <c r="D349" s="37" t="s">
        <v>31</v>
      </c>
      <c r="E349" s="35" t="s">
        <v>32</v>
      </c>
      <c r="F349" s="83" t="s">
        <v>33</v>
      </c>
      <c r="G349" s="83"/>
      <c r="H349" s="83"/>
      <c r="I349" s="84"/>
      <c r="J349" s="24" t="s">
        <v>34</v>
      </c>
      <c r="K349" s="43">
        <v>640000</v>
      </c>
      <c r="L349" s="55">
        <f t="shared" si="35"/>
        <v>640000</v>
      </c>
      <c r="M349" s="55"/>
    </row>
    <row r="350" spans="1:15">
      <c r="A350" s="47"/>
      <c r="B350" s="47"/>
      <c r="C350" s="35" t="s">
        <v>197</v>
      </c>
      <c r="D350" s="37" t="s">
        <v>31</v>
      </c>
      <c r="E350" s="35" t="s">
        <v>32</v>
      </c>
      <c r="F350" s="83" t="s">
        <v>33</v>
      </c>
      <c r="G350" s="83"/>
      <c r="H350" s="83"/>
      <c r="I350" s="84"/>
      <c r="J350" s="24" t="s">
        <v>34</v>
      </c>
      <c r="K350" s="43">
        <v>425000</v>
      </c>
      <c r="L350" s="55">
        <f t="shared" si="35"/>
        <v>425000</v>
      </c>
      <c r="M350" s="55"/>
    </row>
    <row r="351" spans="1:15">
      <c r="A351" s="47"/>
      <c r="B351" s="47"/>
      <c r="C351" s="35" t="s">
        <v>198</v>
      </c>
      <c r="D351" s="37" t="s">
        <v>31</v>
      </c>
      <c r="E351" s="35" t="s">
        <v>64</v>
      </c>
      <c r="F351" s="83" t="s">
        <v>33</v>
      </c>
      <c r="G351" s="83"/>
      <c r="H351" s="83"/>
      <c r="I351" s="84"/>
      <c r="J351" s="24" t="s">
        <v>34</v>
      </c>
      <c r="K351" s="43">
        <v>40000</v>
      </c>
      <c r="L351" s="55">
        <v>50000</v>
      </c>
      <c r="M351" s="55"/>
    </row>
    <row r="352" spans="1:15">
      <c r="A352" s="47"/>
      <c r="B352" s="47"/>
      <c r="C352" s="35" t="s">
        <v>191</v>
      </c>
      <c r="D352" s="37" t="s">
        <v>31</v>
      </c>
      <c r="E352" s="35" t="s">
        <v>32</v>
      </c>
      <c r="F352" s="83" t="s">
        <v>33</v>
      </c>
      <c r="G352" s="83"/>
      <c r="H352" s="83"/>
      <c r="I352" s="84"/>
      <c r="J352" s="24" t="s">
        <v>34</v>
      </c>
      <c r="K352" s="43">
        <v>2102000</v>
      </c>
      <c r="L352" s="55">
        <f t="shared" si="35"/>
        <v>2102000</v>
      </c>
      <c r="M352" s="55"/>
      <c r="O352" s="21">
        <f>SUM(L331:L352)</f>
        <v>18444300</v>
      </c>
    </row>
    <row r="353" spans="1:15">
      <c r="A353" s="47"/>
      <c r="B353" s="47"/>
      <c r="C353" s="47"/>
      <c r="D353" s="37"/>
      <c r="E353" s="35"/>
      <c r="F353" s="83"/>
      <c r="G353" s="83"/>
      <c r="H353" s="83"/>
      <c r="I353" s="84"/>
      <c r="J353" s="24"/>
      <c r="K353" s="43"/>
      <c r="L353" s="55"/>
      <c r="M353" s="55"/>
      <c r="O353" s="21">
        <f>18444300-O352</f>
        <v>0</v>
      </c>
    </row>
    <row r="354" spans="1:15">
      <c r="A354" s="47"/>
      <c r="B354" s="47" t="s">
        <v>199</v>
      </c>
      <c r="C354" s="47" t="s">
        <v>161</v>
      </c>
      <c r="D354" s="37" t="s">
        <v>31</v>
      </c>
      <c r="E354" s="35" t="s">
        <v>32</v>
      </c>
      <c r="F354" s="83" t="s">
        <v>33</v>
      </c>
      <c r="G354" s="83"/>
      <c r="H354" s="83"/>
      <c r="I354" s="84"/>
      <c r="J354" s="24" t="s">
        <v>34</v>
      </c>
      <c r="K354" s="43">
        <v>1343000</v>
      </c>
      <c r="L354" s="55">
        <f t="shared" si="35"/>
        <v>1343000</v>
      </c>
      <c r="M354" s="55"/>
    </row>
    <row r="355" spans="1:15">
      <c r="A355" s="47"/>
      <c r="B355" s="47"/>
      <c r="C355" s="47" t="s">
        <v>143</v>
      </c>
      <c r="D355" s="37" t="s">
        <v>31</v>
      </c>
      <c r="E355" s="35" t="s">
        <v>32</v>
      </c>
      <c r="F355" s="83" t="s">
        <v>33</v>
      </c>
      <c r="G355" s="83"/>
      <c r="H355" s="83"/>
      <c r="I355" s="84"/>
      <c r="J355" s="24" t="s">
        <v>34</v>
      </c>
      <c r="K355" s="43">
        <v>700000</v>
      </c>
      <c r="L355" s="55">
        <f t="shared" si="35"/>
        <v>700000</v>
      </c>
      <c r="M355" s="55"/>
    </row>
    <row r="356" spans="1:15">
      <c r="A356" s="47"/>
      <c r="B356" s="64"/>
      <c r="C356" s="35" t="s">
        <v>37</v>
      </c>
      <c r="D356" s="37" t="s">
        <v>31</v>
      </c>
      <c r="E356" s="35" t="s">
        <v>64</v>
      </c>
      <c r="F356" s="83" t="s">
        <v>33</v>
      </c>
      <c r="G356" s="83"/>
      <c r="H356" s="83"/>
      <c r="I356" s="84"/>
      <c r="J356" s="24" t="s">
        <v>34</v>
      </c>
      <c r="K356" s="43">
        <v>50000</v>
      </c>
      <c r="L356" s="55">
        <f>+K356</f>
        <v>50000</v>
      </c>
      <c r="M356" s="55"/>
    </row>
    <row r="357" spans="1:15">
      <c r="A357" s="47"/>
      <c r="B357" s="47"/>
      <c r="C357" s="35" t="s">
        <v>43</v>
      </c>
      <c r="D357" s="37" t="s">
        <v>31</v>
      </c>
      <c r="E357" s="35" t="s">
        <v>64</v>
      </c>
      <c r="F357" s="83" t="s">
        <v>33</v>
      </c>
      <c r="G357" s="83"/>
      <c r="H357" s="83"/>
      <c r="I357" s="84"/>
      <c r="J357" s="24" t="s">
        <v>34</v>
      </c>
      <c r="K357" s="43">
        <v>220000</v>
      </c>
      <c r="L357" s="55">
        <f t="shared" ref="L357:L360" si="36">+K357</f>
        <v>220000</v>
      </c>
      <c r="M357" s="55"/>
    </row>
    <row r="358" spans="1:15">
      <c r="A358" s="47"/>
      <c r="B358" s="64"/>
      <c r="C358" s="35" t="s">
        <v>126</v>
      </c>
      <c r="D358" s="37" t="s">
        <v>31</v>
      </c>
      <c r="E358" s="35" t="s">
        <v>64</v>
      </c>
      <c r="F358" s="83" t="s">
        <v>33</v>
      </c>
      <c r="G358" s="83"/>
      <c r="H358" s="83"/>
      <c r="I358" s="84"/>
      <c r="J358" s="24" t="s">
        <v>34</v>
      </c>
      <c r="K358" s="43">
        <v>20000</v>
      </c>
      <c r="L358" s="55">
        <f t="shared" si="36"/>
        <v>20000</v>
      </c>
      <c r="M358" s="55"/>
    </row>
    <row r="359" spans="1:15">
      <c r="A359" s="47"/>
      <c r="B359" s="69"/>
      <c r="C359" s="35" t="s">
        <v>57</v>
      </c>
      <c r="D359" s="37" t="s">
        <v>31</v>
      </c>
      <c r="E359" s="35" t="s">
        <v>64</v>
      </c>
      <c r="F359" s="83" t="s">
        <v>200</v>
      </c>
      <c r="G359" s="83"/>
      <c r="H359" s="83"/>
      <c r="I359" s="84"/>
      <c r="J359" s="24" t="s">
        <v>34</v>
      </c>
      <c r="K359" s="43">
        <v>200000</v>
      </c>
      <c r="L359" s="55">
        <f t="shared" si="36"/>
        <v>200000</v>
      </c>
      <c r="M359" s="55"/>
    </row>
    <row r="360" spans="1:15">
      <c r="A360" s="47"/>
      <c r="B360" s="47"/>
      <c r="C360" s="35" t="s">
        <v>191</v>
      </c>
      <c r="D360" s="37" t="s">
        <v>31</v>
      </c>
      <c r="E360" s="35" t="s">
        <v>64</v>
      </c>
      <c r="F360" s="83" t="s">
        <v>33</v>
      </c>
      <c r="G360" s="83"/>
      <c r="H360" s="83"/>
      <c r="I360" s="84"/>
      <c r="J360" s="24" t="s">
        <v>34</v>
      </c>
      <c r="K360" s="43">
        <v>95000</v>
      </c>
      <c r="L360" s="55">
        <f t="shared" si="36"/>
        <v>95000</v>
      </c>
      <c r="M360" s="55"/>
      <c r="O360" s="21">
        <f>SUM(L354:L360)</f>
        <v>2628000</v>
      </c>
    </row>
    <row r="361" spans="1:15">
      <c r="A361" s="47"/>
      <c r="B361" s="47"/>
      <c r="C361" s="35"/>
      <c r="D361" s="37"/>
      <c r="E361" s="35"/>
      <c r="F361" s="83"/>
      <c r="G361" s="83"/>
      <c r="H361" s="83"/>
      <c r="I361" s="84"/>
      <c r="J361" s="24"/>
      <c r="K361" s="43"/>
      <c r="L361" s="55"/>
      <c r="M361" s="55"/>
    </row>
    <row r="362" spans="1:15">
      <c r="A362" s="47"/>
      <c r="B362" s="69" t="s">
        <v>205</v>
      </c>
      <c r="C362" s="47" t="s">
        <v>202</v>
      </c>
      <c r="D362" s="37" t="s">
        <v>31</v>
      </c>
      <c r="E362" s="35" t="s">
        <v>127</v>
      </c>
      <c r="F362" s="83" t="s">
        <v>204</v>
      </c>
      <c r="G362" s="83"/>
      <c r="H362" s="83"/>
      <c r="I362" s="84"/>
      <c r="J362" s="24" t="s">
        <v>34</v>
      </c>
      <c r="K362" s="43">
        <v>10000000</v>
      </c>
      <c r="L362" s="55"/>
      <c r="M362" s="55">
        <f>+K362</f>
        <v>10000000</v>
      </c>
    </row>
    <row r="363" spans="1:15">
      <c r="A363" s="47"/>
      <c r="B363" s="69" t="s">
        <v>201</v>
      </c>
      <c r="C363" s="47" t="s">
        <v>203</v>
      </c>
      <c r="D363" s="37"/>
      <c r="E363" s="35"/>
      <c r="F363" s="60"/>
      <c r="G363" s="60"/>
      <c r="H363" s="60"/>
      <c r="I363" s="61"/>
      <c r="J363" s="24"/>
      <c r="K363" s="43"/>
      <c r="L363" s="55"/>
      <c r="M363" s="55"/>
    </row>
    <row r="364" spans="1:15">
      <c r="A364" s="47"/>
      <c r="B364" s="47"/>
      <c r="C364" s="47"/>
      <c r="D364" s="37"/>
      <c r="E364" s="35"/>
      <c r="F364" s="83"/>
      <c r="G364" s="83"/>
      <c r="H364" s="83"/>
      <c r="I364" s="84"/>
      <c r="J364" s="24"/>
      <c r="K364" s="43"/>
      <c r="L364" s="55"/>
      <c r="M364" s="55"/>
    </row>
    <row r="365" spans="1:15">
      <c r="A365" s="47"/>
      <c r="B365" s="47" t="s">
        <v>206</v>
      </c>
      <c r="C365" s="47" t="s">
        <v>30</v>
      </c>
      <c r="D365" s="37" t="s">
        <v>31</v>
      </c>
      <c r="E365" s="35" t="s">
        <v>32</v>
      </c>
      <c r="F365" s="83" t="s">
        <v>33</v>
      </c>
      <c r="G365" s="83"/>
      <c r="H365" s="83"/>
      <c r="I365" s="84"/>
      <c r="J365" s="24" t="s">
        <v>34</v>
      </c>
      <c r="K365" s="43">
        <v>1215000</v>
      </c>
      <c r="L365" s="55"/>
      <c r="M365" s="55">
        <f>+K365</f>
        <v>1215000</v>
      </c>
    </row>
    <row r="366" spans="1:15">
      <c r="A366" s="47"/>
      <c r="B366" s="47" t="s">
        <v>207</v>
      </c>
      <c r="C366" s="47" t="s">
        <v>143</v>
      </c>
      <c r="D366" s="37" t="s">
        <v>31</v>
      </c>
      <c r="E366" s="35" t="s">
        <v>64</v>
      </c>
      <c r="F366" s="83" t="s">
        <v>33</v>
      </c>
      <c r="G366" s="83"/>
      <c r="H366" s="83"/>
      <c r="I366" s="84"/>
      <c r="J366" s="24" t="s">
        <v>34</v>
      </c>
      <c r="K366" s="43">
        <v>125000</v>
      </c>
      <c r="L366" s="55"/>
      <c r="M366" s="55">
        <f t="shared" ref="M366:M372" si="37">+K366</f>
        <v>125000</v>
      </c>
    </row>
    <row r="367" spans="1:15">
      <c r="A367" s="47"/>
      <c r="B367" s="47"/>
      <c r="C367" s="35" t="s">
        <v>36</v>
      </c>
      <c r="D367" s="37" t="s">
        <v>31</v>
      </c>
      <c r="E367" s="35" t="s">
        <v>64</v>
      </c>
      <c r="F367" s="83" t="s">
        <v>190</v>
      </c>
      <c r="G367" s="83"/>
      <c r="H367" s="83"/>
      <c r="I367" s="84"/>
      <c r="J367" s="24" t="s">
        <v>34</v>
      </c>
      <c r="K367" s="43">
        <v>60000</v>
      </c>
      <c r="L367" s="55"/>
      <c r="M367" s="55">
        <f t="shared" si="37"/>
        <v>60000</v>
      </c>
    </row>
    <row r="368" spans="1:15">
      <c r="A368" s="47"/>
      <c r="B368" s="64"/>
      <c r="C368" s="35" t="s">
        <v>40</v>
      </c>
      <c r="D368" s="37" t="s">
        <v>31</v>
      </c>
      <c r="E368" s="35" t="s">
        <v>64</v>
      </c>
      <c r="F368" s="83" t="s">
        <v>209</v>
      </c>
      <c r="G368" s="83"/>
      <c r="H368" s="83"/>
      <c r="I368" s="84"/>
      <c r="J368" s="24" t="s">
        <v>34</v>
      </c>
      <c r="K368" s="43">
        <v>250000</v>
      </c>
      <c r="L368" s="55"/>
      <c r="M368" s="55">
        <f t="shared" si="37"/>
        <v>250000</v>
      </c>
    </row>
    <row r="369" spans="1:14">
      <c r="A369" s="47"/>
      <c r="B369" s="64"/>
      <c r="C369" s="35" t="s">
        <v>41</v>
      </c>
      <c r="D369" s="37" t="s">
        <v>31</v>
      </c>
      <c r="E369" s="35" t="s">
        <v>64</v>
      </c>
      <c r="F369" s="83" t="s">
        <v>211</v>
      </c>
      <c r="G369" s="83"/>
      <c r="H369" s="83"/>
      <c r="I369" s="84"/>
      <c r="J369" s="24" t="s">
        <v>34</v>
      </c>
      <c r="K369" s="43">
        <v>150000</v>
      </c>
      <c r="L369" s="55"/>
      <c r="M369" s="55">
        <f t="shared" si="37"/>
        <v>150000</v>
      </c>
    </row>
    <row r="370" spans="1:14">
      <c r="A370" s="47"/>
      <c r="B370" s="47"/>
      <c r="C370" s="35" t="s">
        <v>45</v>
      </c>
      <c r="D370" s="37" t="s">
        <v>31</v>
      </c>
      <c r="E370" s="35" t="s">
        <v>64</v>
      </c>
      <c r="F370" s="83" t="s">
        <v>210</v>
      </c>
      <c r="G370" s="83"/>
      <c r="H370" s="83"/>
      <c r="I370" s="84"/>
      <c r="J370" s="24" t="s">
        <v>34</v>
      </c>
      <c r="K370" s="43">
        <v>150000</v>
      </c>
      <c r="L370" s="55"/>
      <c r="M370" s="55">
        <f t="shared" si="37"/>
        <v>150000</v>
      </c>
    </row>
    <row r="371" spans="1:14">
      <c r="A371" s="47"/>
      <c r="B371" s="47"/>
      <c r="C371" s="35" t="s">
        <v>76</v>
      </c>
      <c r="D371" s="37" t="s">
        <v>31</v>
      </c>
      <c r="E371" s="35" t="s">
        <v>64</v>
      </c>
      <c r="F371" s="83" t="s">
        <v>208</v>
      </c>
      <c r="G371" s="83"/>
      <c r="H371" s="83"/>
      <c r="I371" s="84"/>
      <c r="J371" s="24" t="s">
        <v>34</v>
      </c>
      <c r="K371" s="43">
        <v>624246</v>
      </c>
      <c r="L371" s="55"/>
      <c r="M371" s="55">
        <f t="shared" si="37"/>
        <v>624246</v>
      </c>
    </row>
    <row r="372" spans="1:14">
      <c r="A372" s="48"/>
      <c r="B372" s="48"/>
      <c r="C372" s="48" t="s">
        <v>198</v>
      </c>
      <c r="D372" s="38" t="s">
        <v>31</v>
      </c>
      <c r="E372" s="36" t="s">
        <v>64</v>
      </c>
      <c r="F372" s="87" t="s">
        <v>190</v>
      </c>
      <c r="G372" s="87"/>
      <c r="H372" s="87"/>
      <c r="I372" s="88"/>
      <c r="J372" s="31" t="s">
        <v>34</v>
      </c>
      <c r="K372" s="44">
        <v>75000</v>
      </c>
      <c r="L372" s="56"/>
      <c r="M372" s="56">
        <f t="shared" si="37"/>
        <v>75000</v>
      </c>
    </row>
    <row r="373" spans="1:14">
      <c r="K373" s="17"/>
      <c r="L373" s="17"/>
      <c r="M373" s="17"/>
    </row>
    <row r="374" spans="1:14">
      <c r="A374" s="83" t="s">
        <v>212</v>
      </c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</row>
    <row r="375" spans="1:14">
      <c r="A375" s="24"/>
      <c r="B375" s="22"/>
      <c r="C375" s="24"/>
      <c r="D375" s="60"/>
      <c r="E375" s="24"/>
      <c r="F375" s="60"/>
      <c r="G375" s="60"/>
      <c r="H375" s="60"/>
      <c r="I375" s="60"/>
      <c r="J375" s="24"/>
      <c r="K375" s="26"/>
      <c r="L375" s="26"/>
      <c r="M375" s="26"/>
    </row>
    <row r="376" spans="1:14">
      <c r="A376" s="89" t="s">
        <v>2</v>
      </c>
      <c r="B376" s="91" t="s">
        <v>7</v>
      </c>
      <c r="C376" s="93" t="s">
        <v>3</v>
      </c>
      <c r="D376" s="5"/>
      <c r="E376" s="63"/>
      <c r="F376" s="95" t="s">
        <v>5</v>
      </c>
      <c r="G376" s="96"/>
      <c r="H376" s="96"/>
      <c r="I376" s="96"/>
      <c r="J376" s="93" t="s">
        <v>13</v>
      </c>
      <c r="K376" s="95" t="s">
        <v>14</v>
      </c>
      <c r="L376" s="96"/>
      <c r="M376" s="97"/>
    </row>
    <row r="377" spans="1:14" ht="60">
      <c r="A377" s="90"/>
      <c r="B377" s="92"/>
      <c r="C377" s="94"/>
      <c r="D377" s="7" t="s">
        <v>4</v>
      </c>
      <c r="E377" s="62" t="s">
        <v>8</v>
      </c>
      <c r="F377" s="6" t="s">
        <v>9</v>
      </c>
      <c r="G377" s="3" t="s">
        <v>10</v>
      </c>
      <c r="H377" s="3" t="s">
        <v>11</v>
      </c>
      <c r="I377" s="10" t="s">
        <v>12</v>
      </c>
      <c r="J377" s="94"/>
      <c r="K377" s="6" t="s">
        <v>15</v>
      </c>
      <c r="L377" s="4" t="s">
        <v>16</v>
      </c>
      <c r="M377" s="3" t="s">
        <v>17</v>
      </c>
    </row>
    <row r="378" spans="1:14">
      <c r="A378" s="34"/>
      <c r="B378" s="73" t="s">
        <v>214</v>
      </c>
      <c r="C378" s="34" t="s">
        <v>30</v>
      </c>
      <c r="D378" s="74" t="s">
        <v>31</v>
      </c>
      <c r="E378" s="35" t="s">
        <v>32</v>
      </c>
      <c r="F378" s="85" t="s">
        <v>33</v>
      </c>
      <c r="G378" s="85"/>
      <c r="H378" s="85"/>
      <c r="I378" s="86"/>
      <c r="J378" s="28" t="s">
        <v>34</v>
      </c>
      <c r="K378" s="52">
        <v>695000</v>
      </c>
      <c r="L378" s="53"/>
      <c r="M378" s="52">
        <f>+K378</f>
        <v>695000</v>
      </c>
    </row>
    <row r="379" spans="1:14">
      <c r="A379" s="35"/>
      <c r="B379" s="47" t="s">
        <v>213</v>
      </c>
      <c r="C379" s="47" t="s">
        <v>143</v>
      </c>
      <c r="D379" s="37" t="s">
        <v>31</v>
      </c>
      <c r="E379" s="35" t="s">
        <v>64</v>
      </c>
      <c r="F379" s="83" t="s">
        <v>209</v>
      </c>
      <c r="G379" s="83"/>
      <c r="H379" s="83"/>
      <c r="I379" s="84"/>
      <c r="J379" s="24" t="s">
        <v>34</v>
      </c>
      <c r="K379" s="43">
        <v>120000</v>
      </c>
      <c r="L379" s="45"/>
      <c r="M379" s="43">
        <f>+K379</f>
        <v>120000</v>
      </c>
    </row>
    <row r="380" spans="1:14">
      <c r="A380" s="35"/>
      <c r="B380" s="47"/>
      <c r="C380" s="47" t="s">
        <v>37</v>
      </c>
      <c r="D380" s="37" t="s">
        <v>31</v>
      </c>
      <c r="E380" s="35" t="s">
        <v>64</v>
      </c>
      <c r="F380" s="83" t="s">
        <v>215</v>
      </c>
      <c r="G380" s="83"/>
      <c r="H380" s="83"/>
      <c r="I380" s="84"/>
      <c r="J380" s="24" t="s">
        <v>34</v>
      </c>
      <c r="K380" s="43">
        <v>100000</v>
      </c>
      <c r="L380" s="45"/>
      <c r="M380" s="43">
        <f>+K380</f>
        <v>100000</v>
      </c>
    </row>
    <row r="381" spans="1:14">
      <c r="A381" s="35"/>
      <c r="B381" s="47"/>
      <c r="C381" s="35" t="s">
        <v>38</v>
      </c>
      <c r="D381" s="37" t="s">
        <v>31</v>
      </c>
      <c r="E381" s="35" t="s">
        <v>32</v>
      </c>
      <c r="F381" s="83" t="s">
        <v>216</v>
      </c>
      <c r="G381" s="83"/>
      <c r="H381" s="83"/>
      <c r="I381" s="84"/>
      <c r="J381" s="24" t="s">
        <v>34</v>
      </c>
      <c r="K381" s="43">
        <v>60000</v>
      </c>
      <c r="L381" s="45"/>
      <c r="M381" s="43">
        <f t="shared" ref="M381:M386" si="38">+K381</f>
        <v>60000</v>
      </c>
    </row>
    <row r="382" spans="1:14">
      <c r="A382" s="35"/>
      <c r="B382" s="47"/>
      <c r="C382" s="35" t="s">
        <v>40</v>
      </c>
      <c r="D382" s="37" t="s">
        <v>31</v>
      </c>
      <c r="E382" s="35" t="s">
        <v>64</v>
      </c>
      <c r="F382" s="83" t="s">
        <v>33</v>
      </c>
      <c r="G382" s="83"/>
      <c r="H382" s="83"/>
      <c r="I382" s="84"/>
      <c r="J382" s="24" t="s">
        <v>34</v>
      </c>
      <c r="K382" s="43">
        <v>235000</v>
      </c>
      <c r="L382" s="45"/>
      <c r="M382" s="43">
        <f t="shared" si="38"/>
        <v>235000</v>
      </c>
    </row>
    <row r="383" spans="1:14">
      <c r="A383" s="47"/>
      <c r="B383" s="49"/>
      <c r="C383" s="35" t="s">
        <v>76</v>
      </c>
      <c r="D383" s="37" t="s">
        <v>31</v>
      </c>
      <c r="E383" s="35" t="s">
        <v>64</v>
      </c>
      <c r="F383" s="83" t="s">
        <v>33</v>
      </c>
      <c r="G383" s="83"/>
      <c r="H383" s="83"/>
      <c r="I383" s="84"/>
      <c r="J383" s="24" t="s">
        <v>34</v>
      </c>
      <c r="K383" s="43">
        <v>140000</v>
      </c>
      <c r="L383" s="55"/>
      <c r="M383" s="43">
        <f t="shared" si="38"/>
        <v>140000</v>
      </c>
    </row>
    <row r="384" spans="1:14">
      <c r="A384" s="47"/>
      <c r="B384" s="47"/>
      <c r="C384" s="35" t="s">
        <v>217</v>
      </c>
      <c r="D384" s="37" t="s">
        <v>31</v>
      </c>
      <c r="E384" s="35" t="s">
        <v>64</v>
      </c>
      <c r="F384" s="83" t="s">
        <v>33</v>
      </c>
      <c r="G384" s="83"/>
      <c r="H384" s="83"/>
      <c r="I384" s="84"/>
      <c r="J384" s="24" t="s">
        <v>34</v>
      </c>
      <c r="K384" s="43">
        <v>100000</v>
      </c>
      <c r="L384" s="55"/>
      <c r="M384" s="43">
        <f t="shared" si="38"/>
        <v>100000</v>
      </c>
    </row>
    <row r="385" spans="1:15">
      <c r="A385" s="47"/>
      <c r="B385" s="47"/>
      <c r="C385" s="35" t="s">
        <v>45</v>
      </c>
      <c r="D385" s="37" t="s">
        <v>31</v>
      </c>
      <c r="E385" s="35" t="s">
        <v>32</v>
      </c>
      <c r="F385" s="83" t="s">
        <v>33</v>
      </c>
      <c r="G385" s="83"/>
      <c r="H385" s="83"/>
      <c r="I385" s="84"/>
      <c r="J385" s="24" t="s">
        <v>34</v>
      </c>
      <c r="K385" s="43">
        <v>300000</v>
      </c>
      <c r="L385" s="55"/>
      <c r="M385" s="43">
        <f t="shared" si="38"/>
        <v>300000</v>
      </c>
    </row>
    <row r="386" spans="1:15">
      <c r="A386" s="47"/>
      <c r="B386" s="47"/>
      <c r="C386" s="35" t="s">
        <v>46</v>
      </c>
      <c r="D386" s="37" t="s">
        <v>31</v>
      </c>
      <c r="E386" s="35" t="s">
        <v>64</v>
      </c>
      <c r="F386" s="83" t="s">
        <v>33</v>
      </c>
      <c r="G386" s="83"/>
      <c r="H386" s="83"/>
      <c r="I386" s="84"/>
      <c r="J386" s="24" t="s">
        <v>34</v>
      </c>
      <c r="K386" s="43">
        <v>75000</v>
      </c>
      <c r="L386" s="55"/>
      <c r="M386" s="43">
        <f t="shared" si="38"/>
        <v>75000</v>
      </c>
      <c r="O386" s="21">
        <f>SUM(M378:M386)</f>
        <v>1825000</v>
      </c>
    </row>
    <row r="387" spans="1:15">
      <c r="A387" s="47"/>
      <c r="B387" s="47"/>
      <c r="C387" s="35"/>
      <c r="D387" s="37"/>
      <c r="E387" s="35"/>
      <c r="F387" s="83"/>
      <c r="G387" s="83"/>
      <c r="H387" s="83"/>
      <c r="I387" s="84"/>
      <c r="J387" s="24"/>
      <c r="K387" s="43"/>
      <c r="L387" s="55"/>
      <c r="M387" s="55"/>
    </row>
    <row r="388" spans="1:15">
      <c r="A388" s="47"/>
      <c r="B388" s="47" t="s">
        <v>218</v>
      </c>
      <c r="C388" s="35" t="s">
        <v>219</v>
      </c>
      <c r="D388" s="37" t="s">
        <v>31</v>
      </c>
      <c r="E388" s="35" t="s">
        <v>127</v>
      </c>
      <c r="F388" s="83" t="s">
        <v>33</v>
      </c>
      <c r="G388" s="83"/>
      <c r="H388" s="83"/>
      <c r="I388" s="84"/>
      <c r="J388" s="24" t="s">
        <v>34</v>
      </c>
      <c r="K388" s="43">
        <v>1600000</v>
      </c>
      <c r="L388" s="55"/>
      <c r="M388" s="55">
        <f>+K388</f>
        <v>1600000</v>
      </c>
    </row>
    <row r="389" spans="1:15">
      <c r="A389" s="47"/>
      <c r="B389" s="69" t="s">
        <v>207</v>
      </c>
      <c r="C389" s="47" t="s">
        <v>48</v>
      </c>
      <c r="D389" s="37" t="s">
        <v>31</v>
      </c>
      <c r="E389" s="35" t="s">
        <v>64</v>
      </c>
      <c r="F389" s="83" t="s">
        <v>220</v>
      </c>
      <c r="G389" s="83"/>
      <c r="H389" s="83"/>
      <c r="I389" s="84"/>
      <c r="J389" s="24" t="s">
        <v>34</v>
      </c>
      <c r="K389" s="43">
        <v>90000</v>
      </c>
      <c r="L389" s="55"/>
      <c r="M389" s="55">
        <f>+K389</f>
        <v>90000</v>
      </c>
      <c r="O389" s="21">
        <f>+M389+M388</f>
        <v>1690000</v>
      </c>
    </row>
    <row r="390" spans="1:15">
      <c r="A390" s="47"/>
      <c r="B390" s="69"/>
      <c r="C390" s="35"/>
      <c r="D390" s="37"/>
      <c r="E390" s="35"/>
      <c r="F390" s="83"/>
      <c r="G390" s="83"/>
      <c r="H390" s="83"/>
      <c r="I390" s="84"/>
      <c r="J390" s="24"/>
      <c r="K390" s="43"/>
      <c r="L390" s="55"/>
      <c r="M390" s="55"/>
    </row>
    <row r="391" spans="1:15">
      <c r="A391" s="47"/>
      <c r="B391" s="47" t="s">
        <v>221</v>
      </c>
      <c r="C391" s="47" t="s">
        <v>30</v>
      </c>
      <c r="D391" s="37" t="s">
        <v>31</v>
      </c>
      <c r="E391" s="35" t="s">
        <v>127</v>
      </c>
      <c r="F391" s="83" t="s">
        <v>222</v>
      </c>
      <c r="G391" s="83"/>
      <c r="H391" s="83"/>
      <c r="I391" s="84"/>
      <c r="J391" s="24" t="s">
        <v>34</v>
      </c>
      <c r="K391" s="43">
        <v>3500000</v>
      </c>
      <c r="L391" s="55"/>
      <c r="M391" s="55">
        <f>+K391</f>
        <v>3500000</v>
      </c>
      <c r="O391" s="21">
        <f>+M391</f>
        <v>3500000</v>
      </c>
    </row>
    <row r="392" spans="1:15">
      <c r="A392" s="47"/>
      <c r="B392" s="47"/>
      <c r="C392" s="47"/>
      <c r="D392" s="37"/>
      <c r="E392" s="35"/>
      <c r="F392" s="83"/>
      <c r="G392" s="83"/>
      <c r="H392" s="83"/>
      <c r="I392" s="84"/>
      <c r="J392" s="24"/>
      <c r="K392" s="43"/>
      <c r="L392" s="55"/>
      <c r="M392" s="55"/>
    </row>
    <row r="393" spans="1:15">
      <c r="A393" s="47"/>
      <c r="B393" s="47" t="s">
        <v>180</v>
      </c>
      <c r="C393" s="47" t="s">
        <v>143</v>
      </c>
      <c r="D393" s="37" t="s">
        <v>31</v>
      </c>
      <c r="E393" s="35" t="s">
        <v>127</v>
      </c>
      <c r="F393" s="83" t="s">
        <v>223</v>
      </c>
      <c r="G393" s="83"/>
      <c r="H393" s="83"/>
      <c r="I393" s="84"/>
      <c r="J393" s="24" t="s">
        <v>34</v>
      </c>
      <c r="K393" s="43">
        <v>2000000</v>
      </c>
      <c r="L393" s="55"/>
      <c r="M393" s="55">
        <f>+K393</f>
        <v>2000000</v>
      </c>
      <c r="O393" s="21">
        <f>+M393</f>
        <v>2000000</v>
      </c>
    </row>
    <row r="394" spans="1:15">
      <c r="A394" s="47"/>
      <c r="B394" s="47"/>
      <c r="C394" s="35"/>
      <c r="D394" s="37"/>
      <c r="E394" s="35"/>
      <c r="F394" s="83"/>
      <c r="G394" s="83"/>
      <c r="H394" s="83"/>
      <c r="I394" s="84"/>
      <c r="J394" s="24"/>
      <c r="K394" s="43"/>
      <c r="L394" s="55"/>
      <c r="M394" s="55"/>
    </row>
    <row r="395" spans="1:15">
      <c r="A395" s="47"/>
      <c r="B395" s="47"/>
      <c r="C395" s="35"/>
      <c r="D395" s="37"/>
      <c r="E395" s="35"/>
      <c r="F395" s="83"/>
      <c r="G395" s="83"/>
      <c r="H395" s="83"/>
      <c r="I395" s="84"/>
      <c r="J395" s="24"/>
      <c r="K395" s="43"/>
      <c r="L395" s="55"/>
      <c r="M395" s="55"/>
    </row>
    <row r="396" spans="1:15">
      <c r="A396" s="47"/>
      <c r="B396" s="64" t="s">
        <v>224</v>
      </c>
      <c r="C396" s="35"/>
      <c r="D396" s="37"/>
      <c r="E396" s="35"/>
      <c r="F396" s="83"/>
      <c r="G396" s="83"/>
      <c r="H396" s="83"/>
      <c r="I396" s="84"/>
      <c r="J396" s="24"/>
      <c r="K396" s="43"/>
      <c r="L396" s="55"/>
      <c r="M396" s="55"/>
    </row>
    <row r="397" spans="1:15">
      <c r="A397" s="47"/>
      <c r="B397" s="47" t="s">
        <v>225</v>
      </c>
      <c r="C397" s="35"/>
      <c r="D397" s="37"/>
      <c r="E397" s="35"/>
      <c r="F397" s="83"/>
      <c r="G397" s="83"/>
      <c r="H397" s="83"/>
      <c r="I397" s="84"/>
      <c r="J397" s="24"/>
      <c r="K397" s="43"/>
      <c r="L397" s="55"/>
      <c r="M397" s="55"/>
    </row>
    <row r="398" spans="1:15">
      <c r="A398" s="47"/>
      <c r="B398" s="47" t="s">
        <v>226</v>
      </c>
      <c r="C398" s="35" t="s">
        <v>46</v>
      </c>
      <c r="D398" s="37" t="s">
        <v>31</v>
      </c>
      <c r="E398" s="35" t="s">
        <v>127</v>
      </c>
      <c r="F398" s="83" t="s">
        <v>230</v>
      </c>
      <c r="G398" s="83"/>
      <c r="H398" s="83"/>
      <c r="I398" s="84"/>
      <c r="J398" s="24" t="s">
        <v>34</v>
      </c>
      <c r="K398" s="43">
        <v>1500000</v>
      </c>
      <c r="L398" s="55">
        <f>+K398</f>
        <v>1500000</v>
      </c>
      <c r="M398" s="55"/>
    </row>
    <row r="399" spans="1:15">
      <c r="A399" s="47"/>
      <c r="B399" s="47" t="s">
        <v>227</v>
      </c>
      <c r="C399" s="47"/>
      <c r="D399" s="37" t="s">
        <v>31</v>
      </c>
      <c r="E399" s="35" t="s">
        <v>127</v>
      </c>
      <c r="F399" s="83" t="s">
        <v>230</v>
      </c>
      <c r="G399" s="83"/>
      <c r="H399" s="83"/>
      <c r="I399" s="84"/>
      <c r="J399" s="24" t="s">
        <v>34</v>
      </c>
      <c r="K399" s="43">
        <v>3000000</v>
      </c>
      <c r="L399" s="55">
        <f>+K399</f>
        <v>3000000</v>
      </c>
      <c r="M399" s="55"/>
    </row>
    <row r="400" spans="1:15">
      <c r="A400" s="47"/>
      <c r="B400" s="47" t="s">
        <v>228</v>
      </c>
      <c r="C400" s="47"/>
      <c r="D400" s="37" t="s">
        <v>31</v>
      </c>
      <c r="E400" s="35" t="s">
        <v>127</v>
      </c>
      <c r="F400" s="83" t="s">
        <v>230</v>
      </c>
      <c r="G400" s="83"/>
      <c r="H400" s="83"/>
      <c r="I400" s="84"/>
      <c r="J400" s="24" t="s">
        <v>34</v>
      </c>
      <c r="K400" s="43">
        <v>1500000</v>
      </c>
      <c r="L400" s="55">
        <f>+K400</f>
        <v>1500000</v>
      </c>
      <c r="M400" s="55"/>
    </row>
    <row r="401" spans="1:13">
      <c r="A401" s="47"/>
      <c r="B401" s="47" t="s">
        <v>229</v>
      </c>
      <c r="C401" s="47"/>
      <c r="D401" s="37" t="s">
        <v>31</v>
      </c>
      <c r="E401" s="35" t="s">
        <v>127</v>
      </c>
      <c r="F401" s="83" t="s">
        <v>230</v>
      </c>
      <c r="G401" s="83"/>
      <c r="H401" s="83"/>
      <c r="I401" s="84"/>
      <c r="J401" s="24" t="s">
        <v>34</v>
      </c>
      <c r="K401" s="43">
        <v>3000000</v>
      </c>
      <c r="L401" s="55">
        <f>+K401</f>
        <v>3000000</v>
      </c>
      <c r="M401" s="55"/>
    </row>
    <row r="402" spans="1:13">
      <c r="A402" s="47"/>
      <c r="B402" s="69" t="s">
        <v>231</v>
      </c>
      <c r="C402" s="35" t="s">
        <v>46</v>
      </c>
      <c r="D402" s="37" t="s">
        <v>31</v>
      </c>
      <c r="E402" s="35" t="s">
        <v>32</v>
      </c>
      <c r="F402" s="83" t="s">
        <v>33</v>
      </c>
      <c r="G402" s="83"/>
      <c r="H402" s="83"/>
      <c r="I402" s="84"/>
      <c r="J402" s="24" t="s">
        <v>34</v>
      </c>
      <c r="K402" s="43">
        <v>1084325</v>
      </c>
      <c r="L402" s="55">
        <f>+K402</f>
        <v>1084325</v>
      </c>
      <c r="M402" s="55"/>
    </row>
    <row r="403" spans="1:13">
      <c r="A403" s="47"/>
      <c r="B403" s="69" t="s">
        <v>232</v>
      </c>
      <c r="C403" s="35"/>
      <c r="D403" s="37"/>
      <c r="E403" s="35"/>
      <c r="F403" s="83"/>
      <c r="G403" s="83"/>
      <c r="H403" s="83"/>
      <c r="I403" s="84"/>
      <c r="J403" s="24"/>
      <c r="K403" s="43"/>
      <c r="L403" s="55"/>
      <c r="M403" s="55"/>
    </row>
    <row r="404" spans="1:13">
      <c r="A404" s="47"/>
      <c r="B404" s="69" t="s">
        <v>233</v>
      </c>
      <c r="C404" s="35"/>
      <c r="D404" s="37"/>
      <c r="E404" s="35"/>
      <c r="F404" s="83"/>
      <c r="G404" s="83"/>
      <c r="H404" s="83"/>
      <c r="I404" s="84"/>
      <c r="J404" s="24"/>
      <c r="K404" s="43"/>
      <c r="L404" s="55"/>
      <c r="M404" s="55"/>
    </row>
    <row r="405" spans="1:13">
      <c r="A405" s="47"/>
      <c r="B405" s="69" t="s">
        <v>234</v>
      </c>
      <c r="C405" s="35" t="s">
        <v>46</v>
      </c>
      <c r="D405" s="37" t="s">
        <v>31</v>
      </c>
      <c r="E405" s="35" t="s">
        <v>127</v>
      </c>
      <c r="F405" s="83" t="s">
        <v>235</v>
      </c>
      <c r="G405" s="83"/>
      <c r="H405" s="83"/>
      <c r="I405" s="84"/>
      <c r="J405" s="24" t="s">
        <v>34</v>
      </c>
      <c r="K405" s="43">
        <v>2000000</v>
      </c>
      <c r="L405" s="55">
        <f>+K405</f>
        <v>2000000</v>
      </c>
      <c r="M405" s="55"/>
    </row>
    <row r="406" spans="1:13">
      <c r="A406" s="47"/>
      <c r="B406" s="69" t="s">
        <v>236</v>
      </c>
      <c r="C406" s="35"/>
      <c r="D406" s="37"/>
      <c r="E406" s="35"/>
      <c r="F406" s="83"/>
      <c r="G406" s="83"/>
      <c r="H406" s="83"/>
      <c r="I406" s="84"/>
      <c r="J406" s="24"/>
      <c r="K406" s="43"/>
      <c r="L406" s="55"/>
      <c r="M406" s="55"/>
    </row>
    <row r="407" spans="1:13">
      <c r="A407" s="47"/>
      <c r="B407" s="69" t="s">
        <v>237</v>
      </c>
      <c r="C407" s="35" t="s">
        <v>46</v>
      </c>
      <c r="D407" s="37" t="s">
        <v>31</v>
      </c>
      <c r="E407" s="35" t="s">
        <v>127</v>
      </c>
      <c r="F407" s="83" t="s">
        <v>235</v>
      </c>
      <c r="G407" s="83"/>
      <c r="H407" s="83"/>
      <c r="I407" s="84"/>
      <c r="J407" s="24" t="s">
        <v>34</v>
      </c>
      <c r="K407" s="43">
        <v>2500000</v>
      </c>
      <c r="L407" s="55"/>
      <c r="M407" s="55">
        <f>+K407</f>
        <v>2500000</v>
      </c>
    </row>
    <row r="408" spans="1:13">
      <c r="A408" s="47"/>
      <c r="B408" s="69" t="s">
        <v>238</v>
      </c>
      <c r="C408" s="47"/>
      <c r="D408" s="37"/>
      <c r="E408" s="35"/>
      <c r="F408" s="83"/>
      <c r="G408" s="83"/>
      <c r="H408" s="83"/>
      <c r="I408" s="84"/>
      <c r="J408" s="24"/>
      <c r="K408" s="43"/>
      <c r="L408" s="55"/>
      <c r="M408" s="55"/>
    </row>
    <row r="409" spans="1:13">
      <c r="A409" s="47"/>
      <c r="B409" s="69" t="s">
        <v>237</v>
      </c>
      <c r="C409" s="80" t="s">
        <v>46</v>
      </c>
      <c r="D409" s="37" t="s">
        <v>31</v>
      </c>
      <c r="E409" s="35" t="s">
        <v>127</v>
      </c>
      <c r="F409" s="83" t="s">
        <v>235</v>
      </c>
      <c r="G409" s="83"/>
      <c r="H409" s="83"/>
      <c r="I409" s="84"/>
      <c r="J409" s="24" t="s">
        <v>34</v>
      </c>
      <c r="K409" s="43">
        <v>500000</v>
      </c>
      <c r="L409" s="55"/>
      <c r="M409" s="55">
        <f>+K409</f>
        <v>500000</v>
      </c>
    </row>
    <row r="410" spans="1:13">
      <c r="A410" s="47"/>
      <c r="B410" s="69" t="s">
        <v>239</v>
      </c>
      <c r="C410" s="35" t="s">
        <v>46</v>
      </c>
      <c r="D410" s="37" t="s">
        <v>31</v>
      </c>
      <c r="E410" s="35" t="s">
        <v>127</v>
      </c>
      <c r="F410" s="83" t="s">
        <v>230</v>
      </c>
      <c r="G410" s="83"/>
      <c r="H410" s="83"/>
      <c r="I410" s="84"/>
      <c r="J410" s="24" t="s">
        <v>34</v>
      </c>
      <c r="K410" s="43">
        <v>3000000</v>
      </c>
      <c r="L410" s="55"/>
      <c r="M410" s="55">
        <f>+K410</f>
        <v>3000000</v>
      </c>
    </row>
    <row r="411" spans="1:13">
      <c r="A411" s="47"/>
      <c r="B411" s="69" t="s">
        <v>240</v>
      </c>
      <c r="C411" s="47"/>
      <c r="D411" s="37"/>
      <c r="E411" s="35"/>
      <c r="F411" s="83"/>
      <c r="G411" s="83"/>
      <c r="H411" s="83"/>
      <c r="I411" s="84"/>
      <c r="J411" s="24"/>
      <c r="K411" s="43"/>
      <c r="L411" s="55"/>
      <c r="M411" s="55"/>
    </row>
    <row r="412" spans="1:13">
      <c r="A412" s="47"/>
      <c r="B412" s="69" t="s">
        <v>241</v>
      </c>
      <c r="C412" s="35" t="s">
        <v>46</v>
      </c>
      <c r="D412" s="37" t="s">
        <v>31</v>
      </c>
      <c r="E412" s="35" t="s">
        <v>127</v>
      </c>
      <c r="F412" s="83" t="s">
        <v>242</v>
      </c>
      <c r="G412" s="83"/>
      <c r="H412" s="83"/>
      <c r="I412" s="84"/>
      <c r="J412" s="24" t="s">
        <v>34</v>
      </c>
      <c r="K412" s="43">
        <v>3000000</v>
      </c>
      <c r="L412" s="55"/>
      <c r="M412" s="55">
        <f>+K412</f>
        <v>3000000</v>
      </c>
    </row>
    <row r="413" spans="1:13">
      <c r="A413" s="47"/>
      <c r="B413" s="69" t="s">
        <v>243</v>
      </c>
      <c r="C413" s="35" t="s">
        <v>46</v>
      </c>
      <c r="D413" s="37" t="s">
        <v>31</v>
      </c>
      <c r="E413" s="35" t="s">
        <v>64</v>
      </c>
      <c r="F413" s="83" t="s">
        <v>242</v>
      </c>
      <c r="G413" s="83"/>
      <c r="H413" s="83"/>
      <c r="I413" s="84"/>
      <c r="J413" s="24" t="s">
        <v>34</v>
      </c>
      <c r="K413" s="43">
        <v>150000</v>
      </c>
      <c r="L413" s="55"/>
      <c r="M413" s="55">
        <f>+K413</f>
        <v>150000</v>
      </c>
    </row>
    <row r="414" spans="1:13">
      <c r="A414" s="47"/>
      <c r="B414" s="69" t="s">
        <v>244</v>
      </c>
      <c r="C414" s="35"/>
      <c r="D414" s="37"/>
      <c r="E414" s="35"/>
      <c r="F414" s="83"/>
      <c r="G414" s="83"/>
      <c r="H414" s="83"/>
      <c r="I414" s="84"/>
      <c r="J414" s="24"/>
      <c r="K414" s="43"/>
      <c r="L414" s="55"/>
      <c r="M414" s="55"/>
    </row>
    <row r="415" spans="1:13">
      <c r="A415" s="47"/>
      <c r="B415" s="69" t="s">
        <v>245</v>
      </c>
      <c r="C415" s="35" t="s">
        <v>46</v>
      </c>
      <c r="D415" s="37" t="s">
        <v>31</v>
      </c>
      <c r="E415" s="35" t="s">
        <v>127</v>
      </c>
      <c r="F415" s="83" t="s">
        <v>230</v>
      </c>
      <c r="G415" s="83"/>
      <c r="H415" s="83"/>
      <c r="I415" s="84"/>
      <c r="J415" s="24" t="s">
        <v>34</v>
      </c>
      <c r="K415" s="43">
        <v>450000</v>
      </c>
      <c r="L415" s="55"/>
      <c r="M415" s="55">
        <f>+K415</f>
        <v>450000</v>
      </c>
    </row>
    <row r="416" spans="1:13">
      <c r="A416" s="47"/>
      <c r="B416" s="69" t="s">
        <v>246</v>
      </c>
      <c r="C416" s="35" t="s">
        <v>46</v>
      </c>
      <c r="D416" s="37" t="s">
        <v>31</v>
      </c>
      <c r="E416" s="35" t="s">
        <v>127</v>
      </c>
      <c r="F416" s="83" t="s">
        <v>242</v>
      </c>
      <c r="G416" s="83"/>
      <c r="H416" s="83"/>
      <c r="I416" s="84"/>
      <c r="J416" s="24" t="s">
        <v>34</v>
      </c>
      <c r="K416" s="43">
        <v>3000000</v>
      </c>
      <c r="L416" s="55"/>
      <c r="M416" s="55">
        <f>+K416</f>
        <v>3000000</v>
      </c>
    </row>
    <row r="417" spans="1:14">
      <c r="A417" s="47"/>
      <c r="B417" s="69" t="s">
        <v>247</v>
      </c>
      <c r="C417" s="35" t="s">
        <v>46</v>
      </c>
      <c r="D417" s="37" t="s">
        <v>31</v>
      </c>
      <c r="E417" s="35" t="s">
        <v>127</v>
      </c>
      <c r="F417" s="83" t="s">
        <v>242</v>
      </c>
      <c r="G417" s="83"/>
      <c r="H417" s="83"/>
      <c r="I417" s="84"/>
      <c r="J417" s="24" t="s">
        <v>34</v>
      </c>
      <c r="K417" s="43">
        <v>1000000</v>
      </c>
      <c r="L417" s="55"/>
      <c r="M417" s="55">
        <f>+K417</f>
        <v>1000000</v>
      </c>
    </row>
    <row r="418" spans="1:14">
      <c r="A418" s="48"/>
      <c r="B418" s="75" t="s">
        <v>248</v>
      </c>
      <c r="C418" s="48"/>
      <c r="D418" s="38"/>
      <c r="E418" s="36"/>
      <c r="F418" s="87"/>
      <c r="G418" s="87"/>
      <c r="H418" s="87"/>
      <c r="I418" s="88"/>
      <c r="J418" s="31"/>
      <c r="K418" s="44"/>
      <c r="L418" s="56"/>
      <c r="M418" s="56"/>
    </row>
    <row r="419" spans="1:14">
      <c r="K419" s="17"/>
      <c r="L419" s="17"/>
      <c r="M419" s="17"/>
    </row>
    <row r="420" spans="1:14">
      <c r="A420" s="83" t="s">
        <v>249</v>
      </c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</row>
    <row r="421" spans="1:14">
      <c r="K421" s="17"/>
      <c r="L421" s="17"/>
      <c r="M421" s="17"/>
    </row>
    <row r="422" spans="1:14">
      <c r="K422" s="17"/>
      <c r="L422" s="17"/>
      <c r="M422" s="17"/>
    </row>
    <row r="423" spans="1:14">
      <c r="A423" s="24"/>
      <c r="B423" s="22"/>
      <c r="C423" s="24"/>
      <c r="D423" s="60"/>
      <c r="E423" s="24"/>
      <c r="F423" s="60"/>
      <c r="G423" s="60"/>
      <c r="H423" s="60"/>
      <c r="I423" s="60"/>
      <c r="J423" s="24"/>
      <c r="K423" s="26"/>
      <c r="L423" s="26"/>
      <c r="M423" s="26"/>
    </row>
    <row r="424" spans="1:14">
      <c r="A424" s="89" t="s">
        <v>2</v>
      </c>
      <c r="B424" s="91" t="s">
        <v>7</v>
      </c>
      <c r="C424" s="93" t="s">
        <v>3</v>
      </c>
      <c r="D424" s="5"/>
      <c r="E424" s="63"/>
      <c r="F424" s="95" t="s">
        <v>5</v>
      </c>
      <c r="G424" s="96"/>
      <c r="H424" s="96"/>
      <c r="I424" s="96"/>
      <c r="J424" s="93" t="s">
        <v>13</v>
      </c>
      <c r="K424" s="95" t="s">
        <v>14</v>
      </c>
      <c r="L424" s="96"/>
      <c r="M424" s="97"/>
    </row>
    <row r="425" spans="1:14" ht="60">
      <c r="A425" s="90"/>
      <c r="B425" s="92"/>
      <c r="C425" s="94"/>
      <c r="D425" s="7" t="s">
        <v>4</v>
      </c>
      <c r="E425" s="62" t="s">
        <v>8</v>
      </c>
      <c r="F425" s="6" t="s">
        <v>9</v>
      </c>
      <c r="G425" s="3" t="s">
        <v>10</v>
      </c>
      <c r="H425" s="3" t="s">
        <v>11</v>
      </c>
      <c r="I425" s="10" t="s">
        <v>12</v>
      </c>
      <c r="J425" s="94"/>
      <c r="K425" s="6" t="s">
        <v>15</v>
      </c>
      <c r="L425" s="4" t="s">
        <v>16</v>
      </c>
      <c r="M425" s="3" t="s">
        <v>17</v>
      </c>
    </row>
    <row r="426" spans="1:14">
      <c r="A426" s="34"/>
      <c r="B426" s="64" t="s">
        <v>224</v>
      </c>
      <c r="C426" s="34" t="s">
        <v>30</v>
      </c>
      <c r="D426" s="74"/>
      <c r="E426" s="35"/>
      <c r="F426" s="85"/>
      <c r="G426" s="85"/>
      <c r="H426" s="85"/>
      <c r="I426" s="86"/>
      <c r="J426" s="28"/>
      <c r="K426" s="52"/>
      <c r="L426" s="53"/>
      <c r="M426" s="52"/>
    </row>
    <row r="427" spans="1:14">
      <c r="A427" s="35"/>
      <c r="B427" s="47" t="s">
        <v>247</v>
      </c>
      <c r="C427" s="35" t="s">
        <v>46</v>
      </c>
      <c r="D427" s="37" t="s">
        <v>31</v>
      </c>
      <c r="E427" s="35" t="s">
        <v>127</v>
      </c>
      <c r="F427" s="83" t="s">
        <v>413</v>
      </c>
      <c r="G427" s="83"/>
      <c r="H427" s="83"/>
      <c r="I427" s="84"/>
      <c r="J427" s="24" t="s">
        <v>34</v>
      </c>
      <c r="K427" s="43">
        <v>2000000</v>
      </c>
      <c r="L427" s="55"/>
      <c r="M427" s="55">
        <f>+K427</f>
        <v>2000000</v>
      </c>
    </row>
    <row r="428" spans="1:14">
      <c r="A428" s="35"/>
      <c r="B428" s="47" t="s">
        <v>250</v>
      </c>
      <c r="C428" s="47"/>
      <c r="D428" s="37"/>
      <c r="E428" s="35"/>
      <c r="F428" s="83"/>
      <c r="G428" s="83"/>
      <c r="H428" s="83"/>
      <c r="I428" s="84"/>
      <c r="J428" s="24"/>
      <c r="K428" s="43"/>
      <c r="L428" s="45"/>
      <c r="M428" s="43"/>
    </row>
    <row r="429" spans="1:14">
      <c r="A429" s="35"/>
      <c r="B429" s="47" t="s">
        <v>247</v>
      </c>
      <c r="C429" s="35" t="s">
        <v>46</v>
      </c>
      <c r="D429" s="37" t="s">
        <v>31</v>
      </c>
      <c r="E429" s="35" t="s">
        <v>127</v>
      </c>
      <c r="F429" s="83" t="s">
        <v>413</v>
      </c>
      <c r="G429" s="83"/>
      <c r="H429" s="83"/>
      <c r="I429" s="84"/>
      <c r="J429" s="24" t="s">
        <v>34</v>
      </c>
      <c r="K429" s="43">
        <v>2000000</v>
      </c>
      <c r="L429" s="45"/>
      <c r="M429" s="43">
        <f t="shared" ref="M429:M431" si="39">+K429</f>
        <v>2000000</v>
      </c>
    </row>
    <row r="430" spans="1:14">
      <c r="A430" s="35"/>
      <c r="B430" s="47" t="s">
        <v>251</v>
      </c>
      <c r="C430" s="35"/>
      <c r="D430" s="37"/>
      <c r="E430" s="35"/>
      <c r="F430" s="83"/>
      <c r="G430" s="83"/>
      <c r="H430" s="83"/>
      <c r="I430" s="84"/>
      <c r="J430" s="24"/>
      <c r="K430" s="43"/>
      <c r="L430" s="45"/>
      <c r="M430" s="43"/>
    </row>
    <row r="431" spans="1:14">
      <c r="A431" s="47"/>
      <c r="B431" s="47" t="s">
        <v>247</v>
      </c>
      <c r="C431" s="35" t="s">
        <v>46</v>
      </c>
      <c r="D431" s="37" t="s">
        <v>31</v>
      </c>
      <c r="E431" s="35" t="s">
        <v>127</v>
      </c>
      <c r="F431" s="83" t="s">
        <v>414</v>
      </c>
      <c r="G431" s="83"/>
      <c r="H431" s="83"/>
      <c r="I431" s="84"/>
      <c r="J431" s="24" t="s">
        <v>34</v>
      </c>
      <c r="K431" s="43">
        <v>2000000</v>
      </c>
      <c r="L431" s="55"/>
      <c r="M431" s="43">
        <f t="shared" si="39"/>
        <v>2000000</v>
      </c>
    </row>
    <row r="432" spans="1:14">
      <c r="A432" s="47"/>
      <c r="B432" s="47" t="s">
        <v>252</v>
      </c>
      <c r="C432" s="35"/>
      <c r="D432" s="37"/>
      <c r="E432" s="35"/>
      <c r="F432" s="83"/>
      <c r="G432" s="83"/>
      <c r="H432" s="83"/>
      <c r="I432" s="84"/>
      <c r="J432" s="24"/>
      <c r="K432" s="43"/>
      <c r="L432" s="55"/>
      <c r="M432" s="43"/>
    </row>
    <row r="433" spans="1:13">
      <c r="A433" s="47"/>
      <c r="B433" s="47" t="s">
        <v>247</v>
      </c>
      <c r="C433" s="35" t="s">
        <v>46</v>
      </c>
      <c r="D433" s="37" t="s">
        <v>31</v>
      </c>
      <c r="E433" s="35" t="s">
        <v>127</v>
      </c>
      <c r="F433" s="83" t="s">
        <v>413</v>
      </c>
      <c r="G433" s="83"/>
      <c r="H433" s="83"/>
      <c r="I433" s="84"/>
      <c r="J433" s="24" t="s">
        <v>34</v>
      </c>
      <c r="K433" s="43">
        <v>3000000</v>
      </c>
      <c r="L433" s="55"/>
      <c r="M433" s="43">
        <f t="shared" ref="M433" si="40">+K433</f>
        <v>3000000</v>
      </c>
    </row>
    <row r="434" spans="1:13">
      <c r="A434" s="47"/>
      <c r="B434" s="47" t="s">
        <v>253</v>
      </c>
      <c r="C434" s="35"/>
      <c r="D434" s="37"/>
      <c r="E434" s="35"/>
      <c r="F434" s="83"/>
      <c r="G434" s="83"/>
      <c r="H434" s="83"/>
      <c r="I434" s="84"/>
      <c r="J434" s="24"/>
      <c r="K434" s="43"/>
      <c r="L434" s="55"/>
      <c r="M434" s="43"/>
    </row>
    <row r="435" spans="1:13">
      <c r="A435" s="47"/>
      <c r="B435" s="47" t="s">
        <v>254</v>
      </c>
      <c r="C435" s="35" t="s">
        <v>46</v>
      </c>
      <c r="D435" s="37" t="s">
        <v>31</v>
      </c>
      <c r="E435" s="35" t="s">
        <v>127</v>
      </c>
      <c r="F435" s="83" t="s">
        <v>413</v>
      </c>
      <c r="G435" s="83"/>
      <c r="H435" s="83"/>
      <c r="I435" s="84"/>
      <c r="J435" s="24" t="s">
        <v>34</v>
      </c>
      <c r="K435" s="43">
        <v>3000000</v>
      </c>
      <c r="L435" s="55"/>
      <c r="M435" s="43">
        <f t="shared" ref="M435" si="41">+K435</f>
        <v>3000000</v>
      </c>
    </row>
    <row r="436" spans="1:13">
      <c r="A436" s="47"/>
      <c r="B436" s="47" t="s">
        <v>255</v>
      </c>
      <c r="C436" s="35"/>
      <c r="D436" s="37"/>
      <c r="E436" s="35"/>
      <c r="F436" s="83"/>
      <c r="G436" s="83"/>
      <c r="H436" s="83"/>
      <c r="I436" s="84"/>
      <c r="J436" s="24"/>
      <c r="K436" s="43"/>
      <c r="L436" s="55"/>
      <c r="M436" s="55"/>
    </row>
    <row r="437" spans="1:13">
      <c r="A437" s="47"/>
      <c r="B437" s="69" t="s">
        <v>256</v>
      </c>
      <c r="C437" s="35" t="s">
        <v>46</v>
      </c>
      <c r="D437" s="37" t="s">
        <v>31</v>
      </c>
      <c r="E437" s="35" t="s">
        <v>127</v>
      </c>
      <c r="F437" s="83" t="s">
        <v>413</v>
      </c>
      <c r="G437" s="83"/>
      <c r="H437" s="83"/>
      <c r="I437" s="84"/>
      <c r="J437" s="24" t="s">
        <v>34</v>
      </c>
      <c r="K437" s="43">
        <v>2500000</v>
      </c>
      <c r="L437" s="55"/>
      <c r="M437" s="43">
        <f t="shared" ref="M437" si="42">+K437</f>
        <v>2500000</v>
      </c>
    </row>
    <row r="438" spans="1:13">
      <c r="A438" s="47"/>
      <c r="B438" s="69" t="s">
        <v>257</v>
      </c>
      <c r="C438" s="35"/>
      <c r="D438" s="37"/>
      <c r="E438" s="35"/>
      <c r="F438" s="83"/>
      <c r="G438" s="83"/>
      <c r="H438" s="83"/>
      <c r="I438" s="84"/>
      <c r="J438" s="24"/>
      <c r="K438" s="43"/>
      <c r="L438" s="55"/>
      <c r="M438" s="55"/>
    </row>
    <row r="439" spans="1:13">
      <c r="A439" s="47"/>
      <c r="B439" s="69" t="s">
        <v>256</v>
      </c>
      <c r="C439" s="35" t="s">
        <v>46</v>
      </c>
      <c r="D439" s="37" t="s">
        <v>31</v>
      </c>
      <c r="E439" s="35" t="s">
        <v>127</v>
      </c>
      <c r="F439" s="83" t="s">
        <v>413</v>
      </c>
      <c r="G439" s="83"/>
      <c r="H439" s="83"/>
      <c r="I439" s="84"/>
      <c r="J439" s="24" t="s">
        <v>34</v>
      </c>
      <c r="K439" s="43">
        <v>2500000</v>
      </c>
      <c r="L439" s="55"/>
      <c r="M439" s="43">
        <f t="shared" ref="M439" si="43">+K439</f>
        <v>2500000</v>
      </c>
    </row>
    <row r="440" spans="1:13">
      <c r="A440" s="47"/>
      <c r="B440" s="69" t="s">
        <v>258</v>
      </c>
      <c r="C440" s="35"/>
      <c r="D440" s="37"/>
      <c r="E440" s="35"/>
      <c r="F440" s="83"/>
      <c r="G440" s="83"/>
      <c r="H440" s="83"/>
      <c r="I440" s="84"/>
      <c r="J440" s="24"/>
      <c r="K440" s="43"/>
      <c r="L440" s="55"/>
      <c r="M440" s="55"/>
    </row>
    <row r="441" spans="1:13">
      <c r="A441" s="47"/>
      <c r="B441" s="47" t="s">
        <v>259</v>
      </c>
      <c r="C441" s="35" t="s">
        <v>46</v>
      </c>
      <c r="D441" s="37" t="s">
        <v>31</v>
      </c>
      <c r="E441" s="35" t="s">
        <v>127</v>
      </c>
      <c r="F441" s="83" t="s">
        <v>414</v>
      </c>
      <c r="G441" s="83"/>
      <c r="H441" s="83"/>
      <c r="I441" s="84"/>
      <c r="J441" s="24" t="s">
        <v>34</v>
      </c>
      <c r="K441" s="43">
        <v>2500000</v>
      </c>
      <c r="L441" s="55"/>
      <c r="M441" s="55">
        <f>+K441</f>
        <v>2500000</v>
      </c>
    </row>
    <row r="442" spans="1:13">
      <c r="A442" s="47"/>
      <c r="B442" s="47" t="s">
        <v>260</v>
      </c>
      <c r="C442" s="35"/>
      <c r="D442" s="37"/>
      <c r="E442" s="35"/>
      <c r="F442" s="83"/>
      <c r="G442" s="83"/>
      <c r="H442" s="83"/>
      <c r="I442" s="84"/>
      <c r="J442" s="24"/>
      <c r="K442" s="43"/>
      <c r="L442" s="55"/>
      <c r="M442" s="55"/>
    </row>
    <row r="443" spans="1:13">
      <c r="A443" s="47"/>
      <c r="B443" s="47" t="s">
        <v>261</v>
      </c>
      <c r="C443" s="35" t="s">
        <v>46</v>
      </c>
      <c r="D443" s="37" t="s">
        <v>31</v>
      </c>
      <c r="E443" s="35" t="s">
        <v>127</v>
      </c>
      <c r="F443" s="83" t="s">
        <v>413</v>
      </c>
      <c r="G443" s="83"/>
      <c r="H443" s="83"/>
      <c r="I443" s="84"/>
      <c r="J443" s="24" t="s">
        <v>34</v>
      </c>
      <c r="K443" s="43">
        <v>10000000</v>
      </c>
      <c r="L443" s="55"/>
      <c r="M443" s="55">
        <f>+K443</f>
        <v>10000000</v>
      </c>
    </row>
    <row r="444" spans="1:13">
      <c r="A444" s="47"/>
      <c r="B444" s="69" t="s">
        <v>262</v>
      </c>
      <c r="C444" s="35"/>
      <c r="D444" s="37"/>
      <c r="E444" s="35"/>
      <c r="F444" s="83"/>
      <c r="G444" s="83"/>
      <c r="H444" s="83"/>
      <c r="I444" s="84"/>
      <c r="J444" s="24"/>
      <c r="K444" s="43"/>
      <c r="L444" s="55"/>
      <c r="M444" s="55"/>
    </row>
    <row r="445" spans="1:13">
      <c r="A445" s="47"/>
      <c r="B445" s="47" t="s">
        <v>263</v>
      </c>
      <c r="C445" s="35"/>
      <c r="D445" s="37"/>
      <c r="E445" s="35"/>
      <c r="F445" s="83"/>
      <c r="G445" s="83"/>
      <c r="H445" s="83"/>
      <c r="I445" s="84"/>
      <c r="J445" s="24"/>
      <c r="K445" s="43"/>
      <c r="L445" s="55"/>
      <c r="M445" s="55"/>
    </row>
    <row r="446" spans="1:13">
      <c r="A446" s="47"/>
      <c r="B446" s="47" t="s">
        <v>264</v>
      </c>
      <c r="C446" s="35" t="s">
        <v>46</v>
      </c>
      <c r="D446" s="37" t="s">
        <v>31</v>
      </c>
      <c r="E446" s="35" t="s">
        <v>127</v>
      </c>
      <c r="F446" s="83" t="s">
        <v>216</v>
      </c>
      <c r="G446" s="83"/>
      <c r="H446" s="83"/>
      <c r="I446" s="84"/>
      <c r="J446" s="24" t="s">
        <v>34</v>
      </c>
      <c r="K446" s="43">
        <v>1000000</v>
      </c>
      <c r="L446" s="55"/>
      <c r="M446" s="55">
        <f>+K446</f>
        <v>1000000</v>
      </c>
    </row>
    <row r="447" spans="1:13">
      <c r="A447" s="47"/>
      <c r="B447" s="47" t="s">
        <v>265</v>
      </c>
      <c r="C447" s="47"/>
      <c r="D447" s="37"/>
      <c r="E447" s="35"/>
      <c r="F447" s="83"/>
      <c r="G447" s="83"/>
      <c r="H447" s="83"/>
      <c r="I447" s="84"/>
      <c r="J447" s="24"/>
      <c r="K447" s="43"/>
      <c r="L447" s="55"/>
      <c r="M447" s="55"/>
    </row>
    <row r="448" spans="1:13">
      <c r="A448" s="47"/>
      <c r="B448" s="47" t="s">
        <v>266</v>
      </c>
      <c r="C448" s="35" t="s">
        <v>46</v>
      </c>
      <c r="D448" s="37" t="s">
        <v>31</v>
      </c>
      <c r="E448" s="35" t="s">
        <v>127</v>
      </c>
      <c r="F448" s="83" t="s">
        <v>216</v>
      </c>
      <c r="G448" s="83"/>
      <c r="H448" s="83"/>
      <c r="I448" s="84"/>
      <c r="J448" s="24" t="s">
        <v>34</v>
      </c>
      <c r="K448" s="43">
        <v>2000000</v>
      </c>
      <c r="L448" s="55"/>
      <c r="M448" s="55">
        <f>+K448</f>
        <v>2000000</v>
      </c>
    </row>
    <row r="449" spans="1:15">
      <c r="A449" s="47"/>
      <c r="B449" s="47" t="s">
        <v>267</v>
      </c>
      <c r="C449" s="47"/>
      <c r="D449" s="37"/>
      <c r="E449" s="35"/>
      <c r="F449" s="83"/>
      <c r="G449" s="83"/>
      <c r="H449" s="83"/>
      <c r="I449" s="84"/>
      <c r="J449" s="24"/>
      <c r="K449" s="43"/>
      <c r="L449" s="55"/>
      <c r="M449" s="55"/>
    </row>
    <row r="450" spans="1:15">
      <c r="A450" s="47"/>
      <c r="B450" s="69" t="s">
        <v>268</v>
      </c>
      <c r="C450" s="35" t="s">
        <v>46</v>
      </c>
      <c r="D450" s="37" t="s">
        <v>31</v>
      </c>
      <c r="E450" s="35" t="s">
        <v>127</v>
      </c>
      <c r="F450" s="83" t="s">
        <v>216</v>
      </c>
      <c r="G450" s="83"/>
      <c r="H450" s="83"/>
      <c r="I450" s="84"/>
      <c r="J450" s="24" t="s">
        <v>34</v>
      </c>
      <c r="K450" s="43">
        <v>7000000</v>
      </c>
      <c r="L450" s="55"/>
      <c r="M450" s="55">
        <f>+K450</f>
        <v>7000000</v>
      </c>
    </row>
    <row r="451" spans="1:15">
      <c r="A451" s="47"/>
      <c r="B451" s="69" t="s">
        <v>269</v>
      </c>
      <c r="C451" s="35"/>
      <c r="D451" s="37"/>
      <c r="E451" s="35"/>
      <c r="F451" s="83"/>
      <c r="G451" s="83"/>
      <c r="H451" s="83"/>
      <c r="I451" s="84"/>
      <c r="J451" s="24"/>
      <c r="K451" s="43"/>
      <c r="L451" s="55"/>
      <c r="M451" s="55"/>
    </row>
    <row r="452" spans="1:15">
      <c r="A452" s="47"/>
      <c r="B452" s="69" t="s">
        <v>270</v>
      </c>
      <c r="C452" s="35" t="s">
        <v>46</v>
      </c>
      <c r="D452" s="37" t="s">
        <v>31</v>
      </c>
      <c r="E452" s="35" t="s">
        <v>127</v>
      </c>
      <c r="F452" s="83" t="s">
        <v>413</v>
      </c>
      <c r="G452" s="83"/>
      <c r="H452" s="83"/>
      <c r="I452" s="84"/>
      <c r="J452" s="24" t="s">
        <v>34</v>
      </c>
      <c r="K452" s="43">
        <v>2000000</v>
      </c>
      <c r="L452" s="55"/>
      <c r="M452" s="55">
        <f>+K452</f>
        <v>2000000</v>
      </c>
    </row>
    <row r="453" spans="1:15">
      <c r="A453" s="47"/>
      <c r="B453" s="69" t="s">
        <v>271</v>
      </c>
      <c r="C453" s="35" t="s">
        <v>46</v>
      </c>
      <c r="D453" s="37" t="s">
        <v>31</v>
      </c>
      <c r="E453" s="35" t="s">
        <v>127</v>
      </c>
      <c r="F453" s="83" t="s">
        <v>413</v>
      </c>
      <c r="G453" s="83"/>
      <c r="H453" s="83"/>
      <c r="I453" s="84"/>
      <c r="J453" s="24" t="s">
        <v>34</v>
      </c>
      <c r="K453" s="43">
        <v>500000</v>
      </c>
      <c r="L453" s="55">
        <f>+K453</f>
        <v>500000</v>
      </c>
      <c r="M453" s="55"/>
    </row>
    <row r="454" spans="1:15">
      <c r="A454" s="47"/>
      <c r="B454" s="69" t="s">
        <v>272</v>
      </c>
      <c r="C454" s="35"/>
      <c r="D454" s="37"/>
      <c r="E454" s="35"/>
      <c r="F454" s="83"/>
      <c r="G454" s="83"/>
      <c r="H454" s="83"/>
      <c r="I454" s="84"/>
      <c r="J454" s="24"/>
      <c r="K454" s="43"/>
      <c r="L454" s="55"/>
      <c r="M454" s="55"/>
    </row>
    <row r="455" spans="1:15">
      <c r="A455" s="47"/>
      <c r="B455" s="69" t="s">
        <v>273</v>
      </c>
      <c r="C455" s="35" t="s">
        <v>46</v>
      </c>
      <c r="D455" s="37" t="s">
        <v>31</v>
      </c>
      <c r="E455" s="35" t="s">
        <v>127</v>
      </c>
      <c r="F455" s="83" t="s">
        <v>413</v>
      </c>
      <c r="G455" s="83"/>
      <c r="H455" s="83"/>
      <c r="I455" s="84"/>
      <c r="J455" s="24" t="s">
        <v>34</v>
      </c>
      <c r="K455" s="43">
        <v>2000000</v>
      </c>
      <c r="L455" s="55"/>
      <c r="M455" s="55">
        <f>+K455</f>
        <v>2000000</v>
      </c>
    </row>
    <row r="456" spans="1:15">
      <c r="A456" s="47"/>
      <c r="B456" s="69" t="s">
        <v>274</v>
      </c>
      <c r="C456" s="47"/>
      <c r="D456" s="37"/>
      <c r="E456" s="35"/>
      <c r="F456" s="83"/>
      <c r="G456" s="83"/>
      <c r="H456" s="83"/>
      <c r="I456" s="84"/>
      <c r="J456" s="24"/>
      <c r="K456" s="43"/>
      <c r="L456" s="55"/>
      <c r="M456" s="55"/>
    </row>
    <row r="457" spans="1:15">
      <c r="A457" s="47"/>
      <c r="B457" s="69" t="s">
        <v>275</v>
      </c>
      <c r="C457" s="35" t="s">
        <v>46</v>
      </c>
      <c r="D457" s="37" t="s">
        <v>31</v>
      </c>
      <c r="E457" s="35" t="s">
        <v>127</v>
      </c>
      <c r="F457" s="83" t="s">
        <v>414</v>
      </c>
      <c r="G457" s="83"/>
      <c r="H457" s="83"/>
      <c r="I457" s="84"/>
      <c r="J457" s="24" t="s">
        <v>34</v>
      </c>
      <c r="K457" s="43">
        <v>1500000</v>
      </c>
      <c r="L457" s="55">
        <f>+K457</f>
        <v>1500000</v>
      </c>
      <c r="M457" s="55"/>
    </row>
    <row r="458" spans="1:15">
      <c r="A458" s="47"/>
      <c r="B458" s="69" t="s">
        <v>276</v>
      </c>
      <c r="C458" s="35"/>
      <c r="D458" s="37"/>
      <c r="E458" s="35"/>
      <c r="F458" s="83"/>
      <c r="G458" s="83"/>
      <c r="H458" s="83"/>
      <c r="I458" s="84"/>
      <c r="J458" s="24"/>
      <c r="K458" s="43"/>
      <c r="L458" s="55"/>
      <c r="M458" s="55"/>
    </row>
    <row r="459" spans="1:15">
      <c r="A459" s="47"/>
      <c r="B459" s="69" t="s">
        <v>277</v>
      </c>
      <c r="C459" s="47"/>
      <c r="D459" s="37"/>
      <c r="E459" s="35"/>
      <c r="F459" s="83"/>
      <c r="G459" s="83"/>
      <c r="H459" s="83"/>
      <c r="I459" s="84"/>
      <c r="J459" s="24"/>
      <c r="K459" s="43"/>
      <c r="L459" s="55"/>
      <c r="M459" s="55"/>
    </row>
    <row r="460" spans="1:15">
      <c r="A460" s="47"/>
      <c r="B460" s="69" t="s">
        <v>278</v>
      </c>
      <c r="C460" s="35" t="s">
        <v>46</v>
      </c>
      <c r="D460" s="37" t="s">
        <v>31</v>
      </c>
      <c r="E460" s="35" t="s">
        <v>127</v>
      </c>
      <c r="F460" s="83" t="s">
        <v>216</v>
      </c>
      <c r="G460" s="83"/>
      <c r="H460" s="83"/>
      <c r="I460" s="84"/>
      <c r="J460" s="24" t="s">
        <v>34</v>
      </c>
      <c r="K460" s="43">
        <v>1000000</v>
      </c>
      <c r="L460" s="55"/>
      <c r="M460" s="55">
        <f>+K460</f>
        <v>1000000</v>
      </c>
    </row>
    <row r="461" spans="1:15">
      <c r="A461" s="47"/>
      <c r="B461" s="69" t="s">
        <v>415</v>
      </c>
      <c r="C461" s="35"/>
      <c r="D461" s="37"/>
      <c r="E461" s="35"/>
      <c r="F461" s="83"/>
      <c r="G461" s="83"/>
      <c r="H461" s="83"/>
      <c r="I461" s="84"/>
      <c r="J461" s="24"/>
      <c r="K461" s="43"/>
      <c r="L461" s="55"/>
      <c r="M461" s="55"/>
    </row>
    <row r="462" spans="1:15">
      <c r="A462" s="47"/>
      <c r="B462" s="69" t="s">
        <v>279</v>
      </c>
      <c r="C462" s="35" t="s">
        <v>46</v>
      </c>
      <c r="D462" s="37" t="s">
        <v>31</v>
      </c>
      <c r="E462" s="35" t="s">
        <v>127</v>
      </c>
      <c r="F462" s="83" t="s">
        <v>216</v>
      </c>
      <c r="G462" s="83"/>
      <c r="H462" s="83"/>
      <c r="I462" s="84"/>
      <c r="J462" s="24" t="s">
        <v>34</v>
      </c>
      <c r="K462" s="43">
        <v>5000000</v>
      </c>
      <c r="L462" s="55"/>
      <c r="M462" s="55">
        <f>+K462</f>
        <v>5000000</v>
      </c>
      <c r="O462" s="21">
        <f>SUM(K398:K417)</f>
        <v>25684325</v>
      </c>
    </row>
    <row r="463" spans="1:15">
      <c r="A463" s="47"/>
      <c r="B463" s="69" t="s">
        <v>280</v>
      </c>
      <c r="C463" s="35"/>
      <c r="D463" s="37"/>
      <c r="E463" s="35"/>
      <c r="F463" s="83"/>
      <c r="G463" s="83"/>
      <c r="H463" s="83"/>
      <c r="I463" s="84"/>
      <c r="J463" s="24"/>
      <c r="K463" s="43"/>
      <c r="L463" s="55"/>
      <c r="M463" s="55"/>
      <c r="O463" s="21">
        <f>SUM(K427:K463)</f>
        <v>51500000</v>
      </c>
    </row>
    <row r="464" spans="1:15">
      <c r="A464" s="48"/>
      <c r="B464" s="75"/>
      <c r="C464" s="48"/>
      <c r="D464" s="38"/>
      <c r="E464" s="36"/>
      <c r="F464" s="87"/>
      <c r="G464" s="87"/>
      <c r="H464" s="87"/>
      <c r="I464" s="88"/>
      <c r="J464" s="31"/>
      <c r="K464" s="44"/>
      <c r="L464" s="56"/>
      <c r="M464" s="56"/>
      <c r="O464" s="21">
        <f>+O463+O462</f>
        <v>77184325</v>
      </c>
    </row>
    <row r="465" spans="1:14">
      <c r="K465" s="17"/>
      <c r="L465" s="17"/>
      <c r="M465" s="17"/>
    </row>
    <row r="466" spans="1:14">
      <c r="A466" s="83" t="s">
        <v>322</v>
      </c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</row>
    <row r="467" spans="1:14">
      <c r="K467" s="17"/>
      <c r="L467" s="17"/>
      <c r="M467" s="17"/>
    </row>
    <row r="468" spans="1:14">
      <c r="K468" s="17"/>
      <c r="L468" s="17"/>
      <c r="M468" s="17"/>
    </row>
    <row r="469" spans="1:14">
      <c r="A469" s="24"/>
      <c r="B469" s="22"/>
      <c r="C469" s="24"/>
      <c r="D469" s="65"/>
      <c r="E469" s="24"/>
      <c r="F469" s="65"/>
      <c r="G469" s="65"/>
      <c r="H469" s="65"/>
      <c r="I469" s="65"/>
      <c r="J469" s="24"/>
      <c r="K469" s="26"/>
      <c r="L469" s="26"/>
      <c r="M469" s="26"/>
    </row>
    <row r="470" spans="1:14">
      <c r="A470" s="89" t="s">
        <v>2</v>
      </c>
      <c r="B470" s="91" t="s">
        <v>7</v>
      </c>
      <c r="C470" s="93" t="s">
        <v>3</v>
      </c>
      <c r="D470" s="5"/>
      <c r="E470" s="67"/>
      <c r="F470" s="95" t="s">
        <v>5</v>
      </c>
      <c r="G470" s="96"/>
      <c r="H470" s="96"/>
      <c r="I470" s="96"/>
      <c r="J470" s="93" t="s">
        <v>13</v>
      </c>
      <c r="K470" s="95" t="s">
        <v>14</v>
      </c>
      <c r="L470" s="96"/>
      <c r="M470" s="97"/>
    </row>
    <row r="471" spans="1:14" ht="60">
      <c r="A471" s="90"/>
      <c r="B471" s="92"/>
      <c r="C471" s="94"/>
      <c r="D471" s="7" t="s">
        <v>4</v>
      </c>
      <c r="E471" s="68" t="s">
        <v>8</v>
      </c>
      <c r="F471" s="6" t="s">
        <v>9</v>
      </c>
      <c r="G471" s="3" t="s">
        <v>10</v>
      </c>
      <c r="H471" s="3" t="s">
        <v>11</v>
      </c>
      <c r="I471" s="10" t="s">
        <v>12</v>
      </c>
      <c r="J471" s="94"/>
      <c r="K471" s="6" t="s">
        <v>15</v>
      </c>
      <c r="L471" s="4" t="s">
        <v>16</v>
      </c>
      <c r="M471" s="3" t="s">
        <v>17</v>
      </c>
    </row>
    <row r="472" spans="1:14">
      <c r="A472" s="34"/>
      <c r="B472" s="81" t="s">
        <v>281</v>
      </c>
      <c r="C472" s="34"/>
      <c r="D472" s="74"/>
      <c r="E472" s="35"/>
      <c r="F472" s="85"/>
      <c r="G472" s="85"/>
      <c r="H472" s="85"/>
      <c r="I472" s="86"/>
      <c r="J472" s="28"/>
      <c r="K472" s="52"/>
      <c r="L472" s="53"/>
      <c r="M472" s="52"/>
    </row>
    <row r="473" spans="1:14">
      <c r="A473" s="35"/>
      <c r="B473" s="47" t="s">
        <v>282</v>
      </c>
      <c r="C473" s="47" t="s">
        <v>76</v>
      </c>
      <c r="D473" s="37" t="s">
        <v>31</v>
      </c>
      <c r="E473" s="35" t="s">
        <v>286</v>
      </c>
      <c r="F473" s="83" t="s">
        <v>33</v>
      </c>
      <c r="G473" s="83"/>
      <c r="H473" s="83"/>
      <c r="I473" s="84"/>
      <c r="J473" s="24" t="s">
        <v>34</v>
      </c>
      <c r="K473" s="43">
        <v>642447.80000000005</v>
      </c>
      <c r="L473" s="45">
        <f>+K473</f>
        <v>642447.80000000005</v>
      </c>
      <c r="M473" s="43"/>
    </row>
    <row r="474" spans="1:14">
      <c r="A474" s="35"/>
      <c r="B474" s="47" t="s">
        <v>283</v>
      </c>
      <c r="C474" s="47"/>
      <c r="D474" s="37"/>
      <c r="E474" s="35" t="s">
        <v>84</v>
      </c>
      <c r="F474" s="83"/>
      <c r="G474" s="83"/>
      <c r="H474" s="83"/>
      <c r="I474" s="84"/>
      <c r="J474" s="24" t="s">
        <v>287</v>
      </c>
      <c r="K474" s="43"/>
      <c r="L474" s="45"/>
      <c r="M474" s="43"/>
    </row>
    <row r="475" spans="1:14">
      <c r="A475" s="35"/>
      <c r="B475" s="47" t="s">
        <v>284</v>
      </c>
      <c r="C475" s="35"/>
      <c r="D475" s="37"/>
      <c r="E475" s="35"/>
      <c r="F475" s="83"/>
      <c r="G475" s="83"/>
      <c r="H475" s="83"/>
      <c r="I475" s="84"/>
      <c r="J475" s="24"/>
      <c r="K475" s="43"/>
      <c r="L475" s="45"/>
      <c r="M475" s="43"/>
    </row>
    <row r="476" spans="1:14">
      <c r="A476" s="35"/>
      <c r="B476" s="47" t="s">
        <v>285</v>
      </c>
      <c r="C476" s="35"/>
      <c r="D476" s="37"/>
      <c r="E476" s="35"/>
      <c r="F476" s="83"/>
      <c r="G476" s="83"/>
      <c r="H476" s="83"/>
      <c r="I476" s="84"/>
      <c r="J476" s="24"/>
      <c r="K476" s="43"/>
      <c r="L476" s="45"/>
      <c r="M476" s="43"/>
    </row>
    <row r="477" spans="1:14">
      <c r="A477" s="47"/>
      <c r="B477" s="49" t="s">
        <v>288</v>
      </c>
      <c r="C477" s="47" t="s">
        <v>76</v>
      </c>
      <c r="D477" s="37" t="s">
        <v>31</v>
      </c>
      <c r="E477" s="35" t="s">
        <v>127</v>
      </c>
      <c r="F477" s="83" t="s">
        <v>290</v>
      </c>
      <c r="G477" s="83"/>
      <c r="H477" s="83"/>
      <c r="I477" s="84"/>
      <c r="J477" s="24" t="s">
        <v>34</v>
      </c>
      <c r="K477" s="43">
        <v>350000</v>
      </c>
      <c r="L477" s="55"/>
      <c r="M477" s="43">
        <f>+K477</f>
        <v>350000</v>
      </c>
    </row>
    <row r="478" spans="1:14">
      <c r="A478" s="47"/>
      <c r="B478" s="47" t="s">
        <v>289</v>
      </c>
      <c r="C478" s="35"/>
      <c r="D478" s="37"/>
      <c r="E478" s="35"/>
      <c r="F478" s="83"/>
      <c r="G478" s="83"/>
      <c r="H478" s="83"/>
      <c r="I478" s="84"/>
      <c r="J478" s="24" t="s">
        <v>287</v>
      </c>
      <c r="K478" s="43"/>
      <c r="L478" s="55"/>
      <c r="M478" s="43"/>
    </row>
    <row r="479" spans="1:14">
      <c r="A479" s="47"/>
      <c r="B479" s="47" t="s">
        <v>291</v>
      </c>
      <c r="C479" s="47" t="s">
        <v>76</v>
      </c>
      <c r="D479" s="37" t="s">
        <v>31</v>
      </c>
      <c r="E479" s="35" t="s">
        <v>286</v>
      </c>
      <c r="F479" s="83" t="s">
        <v>33</v>
      </c>
      <c r="G479" s="83"/>
      <c r="H479" s="83"/>
      <c r="I479" s="84"/>
      <c r="J479" s="24" t="s">
        <v>34</v>
      </c>
      <c r="K479" s="43">
        <v>100000</v>
      </c>
      <c r="L479" s="55">
        <f>+K479</f>
        <v>100000</v>
      </c>
      <c r="M479" s="43"/>
    </row>
    <row r="480" spans="1:14">
      <c r="A480" s="47"/>
      <c r="B480" s="47" t="s">
        <v>292</v>
      </c>
      <c r="C480" s="35"/>
      <c r="D480" s="37"/>
      <c r="E480" s="35"/>
      <c r="F480" s="83"/>
      <c r="G480" s="83"/>
      <c r="H480" s="83"/>
      <c r="I480" s="84"/>
      <c r="J480" s="24" t="s">
        <v>287</v>
      </c>
      <c r="K480" s="43"/>
      <c r="L480" s="55"/>
      <c r="M480" s="43"/>
    </row>
    <row r="481" spans="1:13">
      <c r="A481" s="47"/>
      <c r="B481" s="47" t="s">
        <v>293</v>
      </c>
      <c r="C481" s="35"/>
      <c r="D481" s="37"/>
      <c r="E481" s="35"/>
      <c r="F481" s="83"/>
      <c r="G481" s="83"/>
      <c r="H481" s="83"/>
      <c r="I481" s="84"/>
      <c r="J481" s="24"/>
      <c r="K481" s="43"/>
      <c r="L481" s="55"/>
      <c r="M481" s="55"/>
    </row>
    <row r="482" spans="1:13">
      <c r="A482" s="47"/>
      <c r="B482" s="47" t="s">
        <v>294</v>
      </c>
      <c r="C482" s="47" t="s">
        <v>76</v>
      </c>
      <c r="D482" s="37" t="s">
        <v>31</v>
      </c>
      <c r="E482" s="35" t="s">
        <v>286</v>
      </c>
      <c r="F482" s="83" t="s">
        <v>33</v>
      </c>
      <c r="G482" s="83"/>
      <c r="H482" s="83"/>
      <c r="I482" s="84"/>
      <c r="J482" s="24" t="s">
        <v>34</v>
      </c>
      <c r="K482" s="43">
        <v>200000</v>
      </c>
      <c r="L482" s="55">
        <f>+K482</f>
        <v>200000</v>
      </c>
      <c r="M482" s="55"/>
    </row>
    <row r="483" spans="1:13">
      <c r="A483" s="47"/>
      <c r="B483" s="69" t="s">
        <v>295</v>
      </c>
      <c r="C483" s="47"/>
      <c r="D483" s="37"/>
      <c r="E483" s="35"/>
      <c r="F483" s="83"/>
      <c r="G483" s="83"/>
      <c r="H483" s="83"/>
      <c r="I483" s="84"/>
      <c r="J483" s="24" t="s">
        <v>287</v>
      </c>
      <c r="K483" s="43"/>
      <c r="L483" s="55"/>
      <c r="M483" s="55"/>
    </row>
    <row r="484" spans="1:13">
      <c r="A484" s="47"/>
      <c r="B484" s="69" t="s">
        <v>296</v>
      </c>
      <c r="C484" s="47" t="s">
        <v>76</v>
      </c>
      <c r="D484" s="37" t="s">
        <v>31</v>
      </c>
      <c r="E484" s="35" t="s">
        <v>286</v>
      </c>
      <c r="F484" s="83" t="s">
        <v>33</v>
      </c>
      <c r="G484" s="83"/>
      <c r="H484" s="83"/>
      <c r="I484" s="84"/>
      <c r="J484" s="24" t="s">
        <v>34</v>
      </c>
      <c r="K484" s="43">
        <v>250000</v>
      </c>
      <c r="L484" s="55">
        <f>+K484</f>
        <v>250000</v>
      </c>
      <c r="M484" s="55"/>
    </row>
    <row r="485" spans="1:13">
      <c r="A485" s="47"/>
      <c r="B485" s="47" t="s">
        <v>299</v>
      </c>
      <c r="C485" s="47"/>
      <c r="D485" s="37"/>
      <c r="E485" s="35"/>
      <c r="F485" s="83"/>
      <c r="G485" s="83"/>
      <c r="H485" s="83"/>
      <c r="I485" s="84"/>
      <c r="J485" s="24" t="s">
        <v>287</v>
      </c>
      <c r="K485" s="43"/>
      <c r="L485" s="55"/>
      <c r="M485" s="55"/>
    </row>
    <row r="486" spans="1:13">
      <c r="A486" s="47"/>
      <c r="B486" s="47" t="s">
        <v>297</v>
      </c>
      <c r="C486" s="47" t="s">
        <v>76</v>
      </c>
      <c r="D486" s="37" t="s">
        <v>31</v>
      </c>
      <c r="E486" s="35" t="s">
        <v>286</v>
      </c>
      <c r="F486" s="83" t="s">
        <v>33</v>
      </c>
      <c r="G486" s="83"/>
      <c r="H486" s="83"/>
      <c r="I486" s="84"/>
      <c r="J486" s="24" t="s">
        <v>34</v>
      </c>
      <c r="K486" s="43">
        <v>60000</v>
      </c>
      <c r="L486" s="55">
        <f>+K486</f>
        <v>60000</v>
      </c>
      <c r="M486" s="55"/>
    </row>
    <row r="487" spans="1:13">
      <c r="A487" s="47"/>
      <c r="B487" s="47" t="s">
        <v>298</v>
      </c>
      <c r="C487" s="47"/>
      <c r="D487" s="37"/>
      <c r="E487" s="35"/>
      <c r="F487" s="83"/>
      <c r="G487" s="83"/>
      <c r="H487" s="83"/>
      <c r="I487" s="84"/>
      <c r="J487" s="24" t="s">
        <v>287</v>
      </c>
      <c r="K487" s="43"/>
      <c r="L487" s="55"/>
      <c r="M487" s="55"/>
    </row>
    <row r="488" spans="1:13">
      <c r="A488" s="47"/>
      <c r="B488" s="47" t="s">
        <v>300</v>
      </c>
      <c r="C488" s="47" t="s">
        <v>76</v>
      </c>
      <c r="D488" s="37" t="s">
        <v>31</v>
      </c>
      <c r="E488" s="35" t="s">
        <v>127</v>
      </c>
      <c r="F488" s="83" t="s">
        <v>303</v>
      </c>
      <c r="G488" s="83"/>
      <c r="H488" s="83"/>
      <c r="I488" s="84"/>
      <c r="J488" s="24" t="s">
        <v>34</v>
      </c>
      <c r="K488" s="43">
        <v>604000</v>
      </c>
      <c r="L488" s="55">
        <f>+K488</f>
        <v>604000</v>
      </c>
      <c r="M488" s="55"/>
    </row>
    <row r="489" spans="1:13">
      <c r="A489" s="47"/>
      <c r="B489" s="69" t="s">
        <v>301</v>
      </c>
      <c r="C489" s="47"/>
      <c r="D489" s="37"/>
      <c r="E489" s="35"/>
      <c r="F489" s="83"/>
      <c r="G489" s="83"/>
      <c r="H489" s="83"/>
      <c r="I489" s="84"/>
      <c r="J489" s="24" t="s">
        <v>287</v>
      </c>
      <c r="K489" s="43"/>
      <c r="L489" s="55"/>
      <c r="M489" s="55"/>
    </row>
    <row r="490" spans="1:13">
      <c r="A490" s="47"/>
      <c r="B490" s="69" t="s">
        <v>302</v>
      </c>
      <c r="C490" s="35"/>
      <c r="D490" s="37"/>
      <c r="E490" s="35"/>
      <c r="F490" s="83"/>
      <c r="G490" s="83"/>
      <c r="H490" s="83"/>
      <c r="I490" s="84"/>
      <c r="J490" s="24"/>
      <c r="K490" s="43"/>
      <c r="L490" s="55"/>
      <c r="M490" s="55"/>
    </row>
    <row r="491" spans="1:13">
      <c r="A491" s="47"/>
      <c r="B491" s="47" t="s">
        <v>304</v>
      </c>
      <c r="C491" s="47" t="s">
        <v>76</v>
      </c>
      <c r="D491" s="37" t="s">
        <v>31</v>
      </c>
      <c r="E491" s="35" t="s">
        <v>286</v>
      </c>
      <c r="F491" s="83" t="s">
        <v>33</v>
      </c>
      <c r="G491" s="83"/>
      <c r="H491" s="83"/>
      <c r="I491" s="84"/>
      <c r="J491" s="24" t="s">
        <v>34</v>
      </c>
      <c r="K491" s="43">
        <v>60000</v>
      </c>
      <c r="L491" s="55">
        <f>+K491</f>
        <v>60000</v>
      </c>
      <c r="M491" s="55"/>
    </row>
    <row r="492" spans="1:13">
      <c r="A492" s="47"/>
      <c r="B492" s="47" t="s">
        <v>305</v>
      </c>
      <c r="C492" s="47"/>
      <c r="D492" s="37"/>
      <c r="E492" s="35"/>
      <c r="F492" s="83"/>
      <c r="G492" s="83"/>
      <c r="H492" s="83"/>
      <c r="I492" s="84"/>
      <c r="J492" s="24" t="s">
        <v>287</v>
      </c>
      <c r="K492" s="43"/>
      <c r="L492" s="55"/>
      <c r="M492" s="55"/>
    </row>
    <row r="493" spans="1:13">
      <c r="A493" s="47"/>
      <c r="B493" s="47" t="s">
        <v>306</v>
      </c>
      <c r="C493" s="47" t="s">
        <v>76</v>
      </c>
      <c r="D493" s="37" t="s">
        <v>31</v>
      </c>
      <c r="E493" s="35" t="s">
        <v>286</v>
      </c>
      <c r="F493" s="83" t="s">
        <v>33</v>
      </c>
      <c r="G493" s="83"/>
      <c r="H493" s="83"/>
      <c r="I493" s="84"/>
      <c r="J493" s="24" t="s">
        <v>34</v>
      </c>
      <c r="K493" s="43">
        <v>100000</v>
      </c>
      <c r="L493" s="55">
        <f>+K493</f>
        <v>100000</v>
      </c>
      <c r="M493" s="55"/>
    </row>
    <row r="494" spans="1:13">
      <c r="A494" s="47"/>
      <c r="B494" s="47" t="s">
        <v>307</v>
      </c>
      <c r="C494" s="47"/>
      <c r="D494" s="37"/>
      <c r="E494" s="35"/>
      <c r="F494" s="83"/>
      <c r="G494" s="83"/>
      <c r="H494" s="83"/>
      <c r="I494" s="84"/>
      <c r="J494" s="24" t="s">
        <v>287</v>
      </c>
      <c r="K494" s="43"/>
      <c r="L494" s="55"/>
      <c r="M494" s="55"/>
    </row>
    <row r="495" spans="1:13">
      <c r="A495" s="47"/>
      <c r="B495" s="47" t="s">
        <v>308</v>
      </c>
      <c r="C495" s="47"/>
      <c r="D495" s="37"/>
      <c r="E495" s="35"/>
      <c r="F495" s="83"/>
      <c r="G495" s="83"/>
      <c r="H495" s="83"/>
      <c r="I495" s="84"/>
      <c r="J495" s="24"/>
      <c r="K495" s="43"/>
      <c r="L495" s="55"/>
      <c r="M495" s="55"/>
    </row>
    <row r="496" spans="1:13">
      <c r="A496" s="47"/>
      <c r="B496" s="69" t="s">
        <v>309</v>
      </c>
      <c r="C496" s="35"/>
      <c r="D496" s="37"/>
      <c r="E496" s="35"/>
      <c r="F496" s="83"/>
      <c r="G496" s="83"/>
      <c r="H496" s="83"/>
      <c r="I496" s="84"/>
      <c r="J496" s="24"/>
      <c r="K496" s="43"/>
      <c r="L496" s="55"/>
      <c r="M496" s="55"/>
    </row>
    <row r="497" spans="1:15">
      <c r="A497" s="47"/>
      <c r="B497" s="47" t="s">
        <v>306</v>
      </c>
      <c r="C497" s="47" t="s">
        <v>76</v>
      </c>
      <c r="D497" s="37" t="s">
        <v>31</v>
      </c>
      <c r="E497" s="35" t="s">
        <v>286</v>
      </c>
      <c r="F497" s="83" t="s">
        <v>33</v>
      </c>
      <c r="G497" s="83"/>
      <c r="H497" s="83"/>
      <c r="I497" s="84"/>
      <c r="J497" s="24" t="s">
        <v>34</v>
      </c>
      <c r="K497" s="43">
        <v>120000</v>
      </c>
      <c r="L497" s="55">
        <f>+K497</f>
        <v>120000</v>
      </c>
      <c r="M497" s="55"/>
    </row>
    <row r="498" spans="1:15">
      <c r="A498" s="47"/>
      <c r="B498" s="47" t="s">
        <v>307</v>
      </c>
      <c r="C498" s="47"/>
      <c r="D498" s="37"/>
      <c r="E498" s="35"/>
      <c r="F498" s="83"/>
      <c r="G498" s="83"/>
      <c r="H498" s="83"/>
      <c r="I498" s="84"/>
      <c r="J498" s="24" t="s">
        <v>287</v>
      </c>
      <c r="K498" s="43"/>
      <c r="L498" s="55"/>
      <c r="M498" s="55"/>
    </row>
    <row r="499" spans="1:15">
      <c r="A499" s="47"/>
      <c r="B499" s="47" t="s">
        <v>310</v>
      </c>
      <c r="C499" s="35"/>
      <c r="D499" s="37"/>
      <c r="E499" s="35"/>
      <c r="F499" s="83"/>
      <c r="G499" s="83"/>
      <c r="H499" s="83"/>
      <c r="I499" s="84"/>
      <c r="J499" s="24"/>
      <c r="K499" s="43"/>
      <c r="L499" s="55"/>
      <c r="M499" s="55"/>
    </row>
    <row r="500" spans="1:15">
      <c r="A500" s="47"/>
      <c r="B500" s="69" t="s">
        <v>309</v>
      </c>
      <c r="C500" s="35"/>
      <c r="D500" s="37"/>
      <c r="E500" s="35"/>
      <c r="F500" s="83"/>
      <c r="G500" s="83"/>
      <c r="H500" s="83"/>
      <c r="I500" s="84"/>
      <c r="J500" s="24"/>
      <c r="K500" s="43"/>
      <c r="L500" s="55"/>
      <c r="M500" s="55"/>
    </row>
    <row r="501" spans="1:15">
      <c r="A501" s="47"/>
      <c r="B501" s="69" t="s">
        <v>311</v>
      </c>
      <c r="C501" s="47" t="s">
        <v>76</v>
      </c>
      <c r="D501" s="37" t="s">
        <v>31</v>
      </c>
      <c r="E501" s="35" t="s">
        <v>127</v>
      </c>
      <c r="F501" s="83" t="s">
        <v>33</v>
      </c>
      <c r="G501" s="83"/>
      <c r="H501" s="83"/>
      <c r="I501" s="84"/>
      <c r="J501" s="24" t="s">
        <v>34</v>
      </c>
      <c r="K501" s="43">
        <v>350000</v>
      </c>
      <c r="L501" s="55">
        <f>+K501</f>
        <v>350000</v>
      </c>
      <c r="M501" s="55"/>
    </row>
    <row r="502" spans="1:15">
      <c r="A502" s="47"/>
      <c r="B502" s="69"/>
      <c r="C502" s="47"/>
      <c r="D502" s="37"/>
      <c r="E502" s="35"/>
      <c r="F502" s="65"/>
      <c r="G502" s="65"/>
      <c r="H502" s="65"/>
      <c r="I502" s="66"/>
      <c r="J502" s="24" t="s">
        <v>287</v>
      </c>
      <c r="K502" s="43"/>
      <c r="L502" s="55"/>
      <c r="M502" s="55"/>
    </row>
    <row r="503" spans="1:15">
      <c r="A503" s="47"/>
      <c r="B503" s="69" t="s">
        <v>312</v>
      </c>
      <c r="C503" s="47" t="s">
        <v>76</v>
      </c>
      <c r="D503" s="37" t="s">
        <v>31</v>
      </c>
      <c r="E503" s="35" t="s">
        <v>64</v>
      </c>
      <c r="F503" s="83" t="s">
        <v>33</v>
      </c>
      <c r="G503" s="83"/>
      <c r="H503" s="83"/>
      <c r="I503" s="84"/>
      <c r="J503" s="24" t="s">
        <v>34</v>
      </c>
      <c r="K503" s="43">
        <v>150000</v>
      </c>
      <c r="L503" s="55">
        <f>+K503</f>
        <v>150000</v>
      </c>
      <c r="M503" s="55"/>
      <c r="O503" s="21">
        <f>SUM(K472:K503)</f>
        <v>2986447.8</v>
      </c>
    </row>
    <row r="504" spans="1:15">
      <c r="A504" s="47"/>
      <c r="B504" s="69"/>
      <c r="C504" s="47"/>
      <c r="D504" s="37"/>
      <c r="E504" s="35"/>
      <c r="F504" s="65"/>
      <c r="G504" s="65"/>
      <c r="H504" s="65"/>
      <c r="I504" s="66"/>
      <c r="J504" s="24" t="s">
        <v>287</v>
      </c>
      <c r="K504" s="43"/>
      <c r="L504" s="55"/>
      <c r="M504" s="55"/>
    </row>
    <row r="505" spans="1:15">
      <c r="A505" s="47"/>
      <c r="B505" s="69" t="s">
        <v>313</v>
      </c>
      <c r="C505" s="35" t="s">
        <v>314</v>
      </c>
      <c r="D505" s="37" t="s">
        <v>31</v>
      </c>
      <c r="E505" s="35" t="s">
        <v>286</v>
      </c>
      <c r="F505" s="83" t="s">
        <v>33</v>
      </c>
      <c r="G505" s="83"/>
      <c r="H505" s="83"/>
      <c r="I505" s="84"/>
      <c r="J505" s="24" t="s">
        <v>34</v>
      </c>
      <c r="K505" s="43">
        <v>7500000</v>
      </c>
      <c r="L505" s="55">
        <f>+K505</f>
        <v>7500000</v>
      </c>
      <c r="M505" s="55"/>
    </row>
    <row r="506" spans="1:15">
      <c r="A506" s="47"/>
      <c r="B506" s="69" t="s">
        <v>318</v>
      </c>
      <c r="C506" s="47" t="s">
        <v>315</v>
      </c>
      <c r="D506" s="37"/>
      <c r="E506" s="35" t="s">
        <v>84</v>
      </c>
      <c r="F506" s="65"/>
      <c r="G506" s="65"/>
      <c r="H506" s="65"/>
      <c r="I506" s="66"/>
      <c r="J506" s="24" t="s">
        <v>287</v>
      </c>
      <c r="K506" s="43"/>
      <c r="L506" s="55"/>
      <c r="M506" s="55"/>
    </row>
    <row r="507" spans="1:15">
      <c r="A507" s="47"/>
      <c r="B507" s="69" t="s">
        <v>316</v>
      </c>
      <c r="C507" s="35" t="s">
        <v>314</v>
      </c>
      <c r="D507" s="37" t="s">
        <v>31</v>
      </c>
      <c r="E507" s="35" t="s">
        <v>286</v>
      </c>
      <c r="F507" s="83" t="s">
        <v>33</v>
      </c>
      <c r="G507" s="83"/>
      <c r="H507" s="83"/>
      <c r="I507" s="84"/>
      <c r="J507" s="24" t="s">
        <v>34</v>
      </c>
      <c r="K507" s="43">
        <v>300000</v>
      </c>
      <c r="L507" s="55">
        <f>+K507</f>
        <v>300000</v>
      </c>
      <c r="M507" s="55"/>
    </row>
    <row r="508" spans="1:15">
      <c r="A508" s="47"/>
      <c r="B508" s="69" t="s">
        <v>317</v>
      </c>
      <c r="C508" s="47" t="s">
        <v>315</v>
      </c>
      <c r="D508" s="37"/>
      <c r="E508" s="35" t="s">
        <v>84</v>
      </c>
      <c r="F508" s="65"/>
      <c r="G508" s="65"/>
      <c r="H508" s="65"/>
      <c r="I508" s="66"/>
      <c r="J508" s="24" t="s">
        <v>287</v>
      </c>
      <c r="K508" s="43"/>
      <c r="L508" s="55"/>
      <c r="M508" s="55"/>
    </row>
    <row r="509" spans="1:15">
      <c r="A509" s="47"/>
      <c r="B509" s="69" t="s">
        <v>304</v>
      </c>
      <c r="C509" s="35" t="s">
        <v>314</v>
      </c>
      <c r="D509" s="37" t="s">
        <v>31</v>
      </c>
      <c r="E509" s="35" t="s">
        <v>64</v>
      </c>
      <c r="F509" s="83" t="s">
        <v>33</v>
      </c>
      <c r="G509" s="83"/>
      <c r="H509" s="83"/>
      <c r="I509" s="84"/>
      <c r="J509" s="24" t="s">
        <v>34</v>
      </c>
      <c r="K509" s="43">
        <v>100000</v>
      </c>
      <c r="L509" s="55">
        <f>+K509</f>
        <v>100000</v>
      </c>
      <c r="M509" s="55"/>
    </row>
    <row r="510" spans="1:15">
      <c r="A510" s="47"/>
      <c r="B510" s="69" t="s">
        <v>319</v>
      </c>
      <c r="C510" s="47" t="s">
        <v>315</v>
      </c>
      <c r="D510" s="37"/>
      <c r="E510" s="35"/>
      <c r="F510" s="65"/>
      <c r="G510" s="65"/>
      <c r="H510" s="65"/>
      <c r="I510" s="66"/>
      <c r="J510" s="24" t="s">
        <v>287</v>
      </c>
      <c r="K510" s="43"/>
      <c r="L510" s="55"/>
      <c r="M510" s="55"/>
    </row>
    <row r="511" spans="1:15">
      <c r="A511" s="47"/>
      <c r="B511" s="69" t="s">
        <v>320</v>
      </c>
      <c r="C511" s="35"/>
      <c r="D511" s="37"/>
      <c r="E511" s="35"/>
      <c r="F511" s="83"/>
      <c r="G511" s="83"/>
      <c r="H511" s="83"/>
      <c r="I511" s="84"/>
      <c r="J511" s="24"/>
      <c r="K511" s="43"/>
      <c r="L511" s="55"/>
      <c r="M511" s="55"/>
    </row>
    <row r="512" spans="1:15">
      <c r="A512" s="47"/>
      <c r="B512" s="69" t="s">
        <v>321</v>
      </c>
      <c r="C512" s="35"/>
      <c r="D512" s="37"/>
      <c r="E512" s="35"/>
      <c r="F512" s="83"/>
      <c r="G512" s="83"/>
      <c r="H512" s="83"/>
      <c r="I512" s="84"/>
      <c r="J512" s="24"/>
      <c r="K512" s="43"/>
      <c r="L512" s="55"/>
      <c r="M512" s="55"/>
    </row>
    <row r="513" spans="1:15">
      <c r="A513" s="48"/>
      <c r="B513" s="75"/>
      <c r="C513" s="48"/>
      <c r="D513" s="38"/>
      <c r="E513" s="36"/>
      <c r="F513" s="87"/>
      <c r="G513" s="87"/>
      <c r="H513" s="87"/>
      <c r="I513" s="88"/>
      <c r="J513" s="31"/>
      <c r="K513" s="44"/>
      <c r="L513" s="56"/>
      <c r="M513" s="56"/>
      <c r="O513" s="21">
        <f>SUM(L505:L509)</f>
        <v>7900000</v>
      </c>
    </row>
    <row r="514" spans="1:15">
      <c r="K514" s="17"/>
      <c r="L514" s="17"/>
      <c r="M514" s="17"/>
    </row>
    <row r="515" spans="1:15">
      <c r="A515" s="83" t="s">
        <v>359</v>
      </c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</row>
    <row r="516" spans="1:15">
      <c r="K516" s="17"/>
      <c r="L516" s="17"/>
      <c r="M516" s="17"/>
    </row>
    <row r="517" spans="1:15">
      <c r="K517" s="17"/>
      <c r="L517" s="17"/>
      <c r="M517" s="17"/>
    </row>
    <row r="518" spans="1:15">
      <c r="A518" s="89" t="s">
        <v>2</v>
      </c>
      <c r="B518" s="91" t="s">
        <v>7</v>
      </c>
      <c r="C518" s="93" t="s">
        <v>3</v>
      </c>
      <c r="D518" s="5"/>
      <c r="E518" s="67"/>
      <c r="F518" s="95" t="s">
        <v>5</v>
      </c>
      <c r="G518" s="96"/>
      <c r="H518" s="96"/>
      <c r="I518" s="96"/>
      <c r="J518" s="93" t="s">
        <v>13</v>
      </c>
      <c r="K518" s="95" t="s">
        <v>14</v>
      </c>
      <c r="L518" s="96"/>
      <c r="M518" s="97"/>
    </row>
    <row r="519" spans="1:15" ht="60">
      <c r="A519" s="90"/>
      <c r="B519" s="92"/>
      <c r="C519" s="94"/>
      <c r="D519" s="7" t="s">
        <v>4</v>
      </c>
      <c r="E519" s="68" t="s">
        <v>8</v>
      </c>
      <c r="F519" s="6" t="s">
        <v>9</v>
      </c>
      <c r="G519" s="3" t="s">
        <v>10</v>
      </c>
      <c r="H519" s="3" t="s">
        <v>11</v>
      </c>
      <c r="I519" s="10" t="s">
        <v>12</v>
      </c>
      <c r="J519" s="94"/>
      <c r="K519" s="6" t="s">
        <v>15</v>
      </c>
      <c r="L519" s="4" t="s">
        <v>16</v>
      </c>
      <c r="M519" s="3" t="s">
        <v>17</v>
      </c>
    </row>
    <row r="520" spans="1:15">
      <c r="A520" s="34"/>
      <c r="B520" s="81" t="s">
        <v>281</v>
      </c>
      <c r="C520" s="34"/>
      <c r="D520" s="74"/>
      <c r="E520" s="35"/>
      <c r="F520" s="85"/>
      <c r="G520" s="85"/>
      <c r="H520" s="85"/>
      <c r="I520" s="86"/>
      <c r="J520" s="28"/>
      <c r="K520" s="52"/>
      <c r="L520" s="53"/>
      <c r="M520" s="52"/>
    </row>
    <row r="521" spans="1:15">
      <c r="A521" s="35"/>
      <c r="B521" s="47" t="s">
        <v>323</v>
      </c>
      <c r="C521" s="71" t="s">
        <v>325</v>
      </c>
      <c r="D521" s="37" t="s">
        <v>31</v>
      </c>
      <c r="E521" s="35" t="s">
        <v>32</v>
      </c>
      <c r="F521" s="83" t="s">
        <v>33</v>
      </c>
      <c r="G521" s="83"/>
      <c r="H521" s="83"/>
      <c r="I521" s="84"/>
      <c r="J521" s="24" t="s">
        <v>34</v>
      </c>
      <c r="K521" s="43">
        <v>700000</v>
      </c>
      <c r="L521" s="55">
        <f>+K521</f>
        <v>700000</v>
      </c>
      <c r="M521" s="55"/>
      <c r="O521" s="21">
        <f>+K521</f>
        <v>700000</v>
      </c>
    </row>
    <row r="522" spans="1:15">
      <c r="A522" s="35"/>
      <c r="B522" s="47" t="s">
        <v>324</v>
      </c>
      <c r="C522" s="47"/>
      <c r="D522" s="37"/>
      <c r="E522" s="35" t="s">
        <v>326</v>
      </c>
      <c r="F522" s="83"/>
      <c r="G522" s="83"/>
      <c r="H522" s="83"/>
      <c r="I522" s="84"/>
      <c r="J522" s="24" t="s">
        <v>287</v>
      </c>
      <c r="K522" s="43"/>
      <c r="L522" s="45"/>
      <c r="M522" s="43"/>
    </row>
    <row r="523" spans="1:15">
      <c r="A523" s="35"/>
      <c r="B523" s="47" t="s">
        <v>327</v>
      </c>
      <c r="C523" s="35" t="s">
        <v>46</v>
      </c>
      <c r="D523" s="37" t="s">
        <v>31</v>
      </c>
      <c r="E523" s="35" t="s">
        <v>127</v>
      </c>
      <c r="F523" s="83"/>
      <c r="G523" s="83"/>
      <c r="H523" s="83"/>
      <c r="I523" s="84"/>
      <c r="J523" s="24" t="s">
        <v>34</v>
      </c>
      <c r="K523" s="43">
        <v>500000</v>
      </c>
      <c r="L523" s="45">
        <f>+K523</f>
        <v>500000</v>
      </c>
      <c r="M523" s="43"/>
      <c r="O523" s="21">
        <f>+K523</f>
        <v>500000</v>
      </c>
    </row>
    <row r="524" spans="1:15">
      <c r="A524" s="35"/>
      <c r="B524" s="47" t="s">
        <v>328</v>
      </c>
      <c r="C524" s="35"/>
      <c r="D524" s="37"/>
      <c r="E524" s="35"/>
      <c r="F524" s="83"/>
      <c r="G524" s="83"/>
      <c r="H524" s="83"/>
      <c r="I524" s="84"/>
      <c r="J524" s="24" t="s">
        <v>287</v>
      </c>
      <c r="K524" s="43"/>
      <c r="L524" s="45"/>
      <c r="M524" s="43"/>
    </row>
    <row r="525" spans="1:15">
      <c r="A525" s="47"/>
      <c r="B525" s="47" t="s">
        <v>329</v>
      </c>
      <c r="C525" s="35"/>
      <c r="D525" s="37"/>
      <c r="E525" s="35"/>
      <c r="F525" s="83"/>
      <c r="G525" s="83"/>
      <c r="H525" s="83"/>
      <c r="I525" s="84"/>
      <c r="J525" s="24"/>
      <c r="K525" s="43"/>
      <c r="L525" s="55"/>
      <c r="M525" s="43"/>
    </row>
    <row r="526" spans="1:15">
      <c r="A526" s="47"/>
      <c r="B526" s="47" t="s">
        <v>330</v>
      </c>
      <c r="C526" s="35" t="s">
        <v>331</v>
      </c>
      <c r="D526" s="37" t="s">
        <v>31</v>
      </c>
      <c r="E526" s="35" t="s">
        <v>64</v>
      </c>
      <c r="F526" s="83" t="s">
        <v>33</v>
      </c>
      <c r="G526" s="83"/>
      <c r="H526" s="83"/>
      <c r="I526" s="84"/>
      <c r="J526" s="24" t="s">
        <v>34</v>
      </c>
      <c r="K526" s="43">
        <v>100000</v>
      </c>
      <c r="L526" s="55">
        <f>+K526</f>
        <v>100000</v>
      </c>
      <c r="M526" s="43"/>
    </row>
    <row r="527" spans="1:15">
      <c r="A527" s="47"/>
      <c r="B527" s="47"/>
      <c r="C527" s="35"/>
      <c r="D527" s="37"/>
      <c r="E527" s="35"/>
      <c r="F527" s="65"/>
      <c r="G527" s="65"/>
      <c r="H527" s="65"/>
      <c r="I527" s="66"/>
      <c r="J527" s="24" t="s">
        <v>287</v>
      </c>
      <c r="K527" s="43"/>
      <c r="L527" s="55"/>
      <c r="M527" s="43"/>
    </row>
    <row r="528" spans="1:15">
      <c r="A528" s="47"/>
      <c r="B528" s="47" t="s">
        <v>332</v>
      </c>
      <c r="C528" s="35" t="s">
        <v>331</v>
      </c>
      <c r="D528" s="37" t="s">
        <v>31</v>
      </c>
      <c r="E528" s="35" t="s">
        <v>64</v>
      </c>
      <c r="F528" s="83" t="s">
        <v>33</v>
      </c>
      <c r="G528" s="83"/>
      <c r="H528" s="83"/>
      <c r="I528" s="84"/>
      <c r="J528" s="24" t="s">
        <v>34</v>
      </c>
      <c r="K528" s="43">
        <v>70000</v>
      </c>
      <c r="L528" s="55">
        <f>+K528</f>
        <v>70000</v>
      </c>
      <c r="M528" s="43"/>
    </row>
    <row r="529" spans="1:13">
      <c r="A529" s="47"/>
      <c r="B529" s="47" t="s">
        <v>333</v>
      </c>
      <c r="C529" s="35"/>
      <c r="D529" s="37"/>
      <c r="E529" s="35"/>
      <c r="F529" s="65"/>
      <c r="G529" s="65"/>
      <c r="H529" s="65"/>
      <c r="I529" s="66"/>
      <c r="J529" s="24" t="s">
        <v>287</v>
      </c>
      <c r="K529" s="43"/>
      <c r="L529" s="55"/>
      <c r="M529" s="43"/>
    </row>
    <row r="530" spans="1:13">
      <c r="A530" s="47"/>
      <c r="B530" s="47" t="s">
        <v>334</v>
      </c>
      <c r="C530" s="35"/>
      <c r="D530" s="37"/>
      <c r="E530" s="35"/>
      <c r="F530" s="83"/>
      <c r="G530" s="83"/>
      <c r="H530" s="83"/>
      <c r="I530" s="84"/>
      <c r="J530" s="24"/>
      <c r="K530" s="43"/>
      <c r="L530" s="55"/>
      <c r="M530" s="55"/>
    </row>
    <row r="531" spans="1:13">
      <c r="A531" s="47"/>
      <c r="B531" s="69" t="s">
        <v>335</v>
      </c>
      <c r="C531" s="35" t="s">
        <v>331</v>
      </c>
      <c r="D531" s="37" t="s">
        <v>31</v>
      </c>
      <c r="E531" s="35" t="s">
        <v>32</v>
      </c>
      <c r="F531" s="83" t="s">
        <v>33</v>
      </c>
      <c r="G531" s="83"/>
      <c r="H531" s="83"/>
      <c r="I531" s="84"/>
      <c r="J531" s="24" t="s">
        <v>34</v>
      </c>
      <c r="K531" s="43">
        <f>250000+150000+200000+180000+200000+2170000</f>
        <v>3150000</v>
      </c>
      <c r="L531" s="55">
        <f>+K531</f>
        <v>3150000</v>
      </c>
      <c r="M531" s="43"/>
    </row>
    <row r="532" spans="1:13">
      <c r="A532" s="47"/>
      <c r="B532" s="69" t="s">
        <v>336</v>
      </c>
      <c r="C532" s="35"/>
      <c r="D532" s="37"/>
      <c r="E532" s="35" t="s">
        <v>84</v>
      </c>
      <c r="F532" s="65"/>
      <c r="G532" s="65"/>
      <c r="H532" s="65"/>
      <c r="I532" s="66"/>
      <c r="J532" s="24" t="s">
        <v>287</v>
      </c>
      <c r="K532" s="43"/>
      <c r="L532" s="55"/>
      <c r="M532" s="55"/>
    </row>
    <row r="533" spans="1:13">
      <c r="A533" s="47"/>
      <c r="B533" s="69" t="s">
        <v>337</v>
      </c>
      <c r="C533" s="35"/>
      <c r="D533" s="37"/>
      <c r="E533" s="35"/>
      <c r="F533" s="83"/>
      <c r="G533" s="83"/>
      <c r="H533" s="83"/>
      <c r="I533" s="84"/>
      <c r="J533" s="24"/>
      <c r="K533" s="43"/>
      <c r="L533" s="55"/>
      <c r="M533" s="43"/>
    </row>
    <row r="534" spans="1:13">
      <c r="A534" s="47"/>
      <c r="B534" s="69" t="s">
        <v>338</v>
      </c>
      <c r="C534" s="35" t="s">
        <v>331</v>
      </c>
      <c r="D534" s="37" t="s">
        <v>31</v>
      </c>
      <c r="E534" s="35" t="s">
        <v>64</v>
      </c>
      <c r="F534" s="83" t="s">
        <v>33</v>
      </c>
      <c r="G534" s="83"/>
      <c r="H534" s="83"/>
      <c r="I534" s="84"/>
      <c r="J534" s="24" t="s">
        <v>34</v>
      </c>
      <c r="K534" s="43">
        <f>43000+102000+205000</f>
        <v>350000</v>
      </c>
      <c r="L534" s="55">
        <f>+K534</f>
        <v>350000</v>
      </c>
      <c r="M534" s="55"/>
    </row>
    <row r="535" spans="1:13">
      <c r="A535" s="47"/>
      <c r="B535" s="47" t="s">
        <v>339</v>
      </c>
      <c r="C535" s="35"/>
      <c r="D535" s="37"/>
      <c r="E535" s="35"/>
      <c r="F535" s="65"/>
      <c r="G535" s="65"/>
      <c r="H535" s="65"/>
      <c r="I535" s="66"/>
      <c r="J535" s="24" t="s">
        <v>287</v>
      </c>
      <c r="K535" s="43"/>
      <c r="L535" s="55"/>
      <c r="M535" s="55"/>
    </row>
    <row r="536" spans="1:13">
      <c r="A536" s="47"/>
      <c r="B536" s="47" t="s">
        <v>340</v>
      </c>
      <c r="C536" s="35"/>
      <c r="D536" s="37"/>
      <c r="E536" s="35"/>
      <c r="F536" s="83"/>
      <c r="G536" s="83"/>
      <c r="H536" s="83"/>
      <c r="I536" s="84"/>
      <c r="J536" s="24"/>
      <c r="K536" s="43"/>
      <c r="L536" s="55"/>
      <c r="M536" s="55"/>
    </row>
    <row r="537" spans="1:13">
      <c r="A537" s="47"/>
      <c r="B537" s="47" t="s">
        <v>341</v>
      </c>
      <c r="C537" s="35" t="s">
        <v>331</v>
      </c>
      <c r="D537" s="37" t="s">
        <v>31</v>
      </c>
      <c r="E537" s="35" t="s">
        <v>64</v>
      </c>
      <c r="F537" s="83" t="s">
        <v>33</v>
      </c>
      <c r="G537" s="83"/>
      <c r="H537" s="83"/>
      <c r="I537" s="84"/>
      <c r="J537" s="24" t="s">
        <v>34</v>
      </c>
      <c r="K537" s="43">
        <v>467378.2</v>
      </c>
      <c r="L537" s="55">
        <f>+K537</f>
        <v>467378.2</v>
      </c>
      <c r="M537" s="55"/>
    </row>
    <row r="538" spans="1:13">
      <c r="A538" s="47"/>
      <c r="B538" s="69" t="s">
        <v>342</v>
      </c>
      <c r="C538" s="35"/>
      <c r="D538" s="37"/>
      <c r="E538" s="35"/>
      <c r="F538" s="65"/>
      <c r="G538" s="65"/>
      <c r="H538" s="65"/>
      <c r="I538" s="66"/>
      <c r="J538" s="24" t="s">
        <v>287</v>
      </c>
      <c r="K538" s="43"/>
      <c r="L538" s="55"/>
      <c r="M538" s="55"/>
    </row>
    <row r="539" spans="1:13">
      <c r="A539" s="47"/>
      <c r="B539" s="47" t="s">
        <v>343</v>
      </c>
      <c r="C539" s="35"/>
      <c r="D539" s="37"/>
      <c r="E539" s="35"/>
      <c r="F539" s="83"/>
      <c r="G539" s="83"/>
      <c r="H539" s="83"/>
      <c r="I539" s="84"/>
      <c r="J539" s="24"/>
      <c r="K539" s="43"/>
      <c r="L539" s="55"/>
      <c r="M539" s="55"/>
    </row>
    <row r="540" spans="1:13">
      <c r="A540" s="47"/>
      <c r="B540" s="47" t="s">
        <v>344</v>
      </c>
      <c r="C540" s="35" t="s">
        <v>331</v>
      </c>
      <c r="D540" s="37" t="s">
        <v>31</v>
      </c>
      <c r="E540" s="35" t="s">
        <v>64</v>
      </c>
      <c r="F540" s="83" t="s">
        <v>33</v>
      </c>
      <c r="G540" s="83"/>
      <c r="H540" s="83"/>
      <c r="I540" s="84"/>
      <c r="J540" s="24" t="s">
        <v>34</v>
      </c>
      <c r="K540" s="43">
        <v>200000</v>
      </c>
      <c r="L540" s="55">
        <f>+K540</f>
        <v>200000</v>
      </c>
      <c r="M540" s="55"/>
    </row>
    <row r="541" spans="1:13">
      <c r="A541" s="47"/>
      <c r="B541" s="47"/>
      <c r="C541" s="35"/>
      <c r="D541" s="37"/>
      <c r="E541" s="35"/>
      <c r="F541" s="65"/>
      <c r="G541" s="65"/>
      <c r="H541" s="65"/>
      <c r="I541" s="66"/>
      <c r="J541" s="24" t="s">
        <v>287</v>
      </c>
      <c r="K541" s="43"/>
      <c r="L541" s="55"/>
      <c r="M541" s="55"/>
    </row>
    <row r="542" spans="1:13">
      <c r="A542" s="47"/>
      <c r="B542" s="47" t="s">
        <v>345</v>
      </c>
      <c r="C542" s="35" t="s">
        <v>331</v>
      </c>
      <c r="D542" s="37" t="s">
        <v>31</v>
      </c>
      <c r="E542" s="35" t="s">
        <v>64</v>
      </c>
      <c r="F542" s="83" t="s">
        <v>33</v>
      </c>
      <c r="G542" s="83"/>
      <c r="H542" s="83"/>
      <c r="I542" s="84"/>
      <c r="J542" s="24" t="s">
        <v>34</v>
      </c>
      <c r="K542" s="43">
        <v>100000</v>
      </c>
      <c r="L542" s="55">
        <f>+K542</f>
        <v>100000</v>
      </c>
      <c r="M542" s="55"/>
    </row>
    <row r="543" spans="1:13">
      <c r="A543" s="47"/>
      <c r="B543" s="47" t="s">
        <v>346</v>
      </c>
      <c r="C543" s="35"/>
      <c r="D543" s="37"/>
      <c r="E543" s="35"/>
      <c r="F543" s="65"/>
      <c r="G543" s="65"/>
      <c r="H543" s="65"/>
      <c r="I543" s="66"/>
      <c r="J543" s="24" t="s">
        <v>287</v>
      </c>
      <c r="K543" s="43"/>
      <c r="L543" s="55"/>
      <c r="M543" s="55"/>
    </row>
    <row r="544" spans="1:13">
      <c r="A544" s="47"/>
      <c r="B544" s="69" t="s">
        <v>347</v>
      </c>
      <c r="C544" s="35" t="s">
        <v>331</v>
      </c>
      <c r="D544" s="37" t="s">
        <v>31</v>
      </c>
      <c r="E544" s="35" t="s">
        <v>64</v>
      </c>
      <c r="F544" s="83" t="s">
        <v>33</v>
      </c>
      <c r="G544" s="83"/>
      <c r="H544" s="83"/>
      <c r="I544" s="84"/>
      <c r="J544" s="24" t="s">
        <v>34</v>
      </c>
      <c r="K544" s="43">
        <v>50000</v>
      </c>
      <c r="L544" s="55">
        <f>+K544</f>
        <v>50000</v>
      </c>
      <c r="M544" s="55"/>
    </row>
    <row r="545" spans="1:17">
      <c r="A545" s="47"/>
      <c r="B545" s="69"/>
      <c r="C545" s="35"/>
      <c r="D545" s="37"/>
      <c r="E545" s="35"/>
      <c r="F545" s="65"/>
      <c r="G545" s="65"/>
      <c r="H545" s="65"/>
      <c r="I545" s="66"/>
      <c r="J545" s="24" t="s">
        <v>287</v>
      </c>
      <c r="K545" s="43"/>
      <c r="L545" s="55"/>
      <c r="M545" s="55"/>
    </row>
    <row r="546" spans="1:17">
      <c r="A546" s="47"/>
      <c r="B546" s="69" t="s">
        <v>348</v>
      </c>
      <c r="C546" s="35" t="s">
        <v>331</v>
      </c>
      <c r="D546" s="37" t="s">
        <v>31</v>
      </c>
      <c r="E546" s="35" t="s">
        <v>64</v>
      </c>
      <c r="F546" s="83" t="s">
        <v>33</v>
      </c>
      <c r="G546" s="83"/>
      <c r="H546" s="83"/>
      <c r="I546" s="84"/>
      <c r="J546" s="24" t="s">
        <v>34</v>
      </c>
      <c r="K546" s="43">
        <v>80000</v>
      </c>
      <c r="L546" s="55">
        <f>+K546</f>
        <v>80000</v>
      </c>
      <c r="M546" s="55"/>
    </row>
    <row r="547" spans="1:17">
      <c r="A547" s="47"/>
      <c r="B547" s="69" t="s">
        <v>346</v>
      </c>
      <c r="C547" s="35"/>
      <c r="D547" s="37"/>
      <c r="E547" s="35"/>
      <c r="F547" s="65"/>
      <c r="G547" s="65"/>
      <c r="H547" s="65"/>
      <c r="I547" s="66"/>
      <c r="J547" s="24" t="s">
        <v>287</v>
      </c>
      <c r="K547" s="43"/>
      <c r="L547" s="55"/>
      <c r="M547" s="55"/>
    </row>
    <row r="548" spans="1:17">
      <c r="A548" s="47"/>
      <c r="B548" s="69" t="s">
        <v>349</v>
      </c>
      <c r="C548" s="35" t="s">
        <v>331</v>
      </c>
      <c r="D548" s="37" t="s">
        <v>31</v>
      </c>
      <c r="E548" s="35" t="s">
        <v>64</v>
      </c>
      <c r="F548" s="83" t="s">
        <v>33</v>
      </c>
      <c r="G548" s="83"/>
      <c r="H548" s="83"/>
      <c r="I548" s="84"/>
      <c r="J548" s="24" t="s">
        <v>34</v>
      </c>
      <c r="K548" s="43">
        <v>125000</v>
      </c>
      <c r="L548" s="55"/>
      <c r="M548" s="55">
        <f>+K548</f>
        <v>125000</v>
      </c>
    </row>
    <row r="549" spans="1:17">
      <c r="A549" s="47"/>
      <c r="B549" s="69" t="s">
        <v>350</v>
      </c>
      <c r="C549" s="35"/>
      <c r="D549" s="37"/>
      <c r="E549" s="35"/>
      <c r="F549" s="65"/>
      <c r="G549" s="65"/>
      <c r="H549" s="65"/>
      <c r="I549" s="66"/>
      <c r="J549" s="24" t="s">
        <v>287</v>
      </c>
      <c r="K549" s="43"/>
      <c r="L549" s="55"/>
      <c r="M549" s="55"/>
    </row>
    <row r="550" spans="1:17">
      <c r="A550" s="47"/>
      <c r="B550" s="69" t="s">
        <v>351</v>
      </c>
      <c r="C550" s="47"/>
      <c r="D550" s="37"/>
      <c r="E550" s="35"/>
      <c r="F550" s="83"/>
      <c r="G550" s="83"/>
      <c r="H550" s="83"/>
      <c r="I550" s="84"/>
      <c r="J550" s="24"/>
      <c r="K550" s="43"/>
      <c r="L550" s="55"/>
      <c r="M550" s="55"/>
    </row>
    <row r="551" spans="1:17">
      <c r="A551" s="47"/>
      <c r="B551" s="69" t="s">
        <v>352</v>
      </c>
      <c r="C551" s="35" t="s">
        <v>331</v>
      </c>
      <c r="D551" s="37" t="s">
        <v>31</v>
      </c>
      <c r="E551" s="35" t="s">
        <v>127</v>
      </c>
      <c r="F551" s="83" t="s">
        <v>33</v>
      </c>
      <c r="G551" s="83"/>
      <c r="H551" s="83"/>
      <c r="I551" s="84"/>
      <c r="J551" s="24" t="s">
        <v>34</v>
      </c>
      <c r="K551" s="43">
        <v>1300000</v>
      </c>
      <c r="L551" s="55"/>
      <c r="M551" s="55">
        <f>+K551</f>
        <v>1300000</v>
      </c>
    </row>
    <row r="552" spans="1:17">
      <c r="A552" s="47"/>
      <c r="B552" s="69" t="s">
        <v>353</v>
      </c>
      <c r="C552" s="35"/>
      <c r="D552" s="37"/>
      <c r="E552" s="35"/>
      <c r="F552" s="65"/>
      <c r="G552" s="65"/>
      <c r="H552" s="65"/>
      <c r="I552" s="66"/>
      <c r="J552" s="24" t="s">
        <v>287</v>
      </c>
      <c r="K552" s="43"/>
      <c r="L552" s="55"/>
      <c r="M552" s="55"/>
    </row>
    <row r="553" spans="1:17">
      <c r="A553" s="47"/>
      <c r="B553" s="69" t="s">
        <v>354</v>
      </c>
      <c r="C553" s="35" t="s">
        <v>331</v>
      </c>
      <c r="D553" s="37" t="s">
        <v>31</v>
      </c>
      <c r="E553" s="35" t="s">
        <v>127</v>
      </c>
      <c r="F553" s="83" t="s">
        <v>33</v>
      </c>
      <c r="G553" s="83"/>
      <c r="H553" s="83"/>
      <c r="I553" s="84"/>
      <c r="J553" s="24" t="s">
        <v>34</v>
      </c>
      <c r="K553" s="43">
        <v>16000</v>
      </c>
      <c r="L553" s="55">
        <f>+K553</f>
        <v>16000</v>
      </c>
      <c r="M553" s="55"/>
    </row>
    <row r="554" spans="1:17">
      <c r="A554" s="47"/>
      <c r="B554" s="69" t="s">
        <v>355</v>
      </c>
      <c r="C554" s="35"/>
      <c r="D554" s="37"/>
      <c r="E554" s="35"/>
      <c r="F554" s="65"/>
      <c r="G554" s="65"/>
      <c r="H554" s="65"/>
      <c r="I554" s="66"/>
      <c r="J554" s="24" t="s">
        <v>287</v>
      </c>
      <c r="K554" s="43"/>
      <c r="L554" s="55"/>
      <c r="M554" s="55"/>
    </row>
    <row r="555" spans="1:17">
      <c r="A555" s="47"/>
      <c r="B555" s="69" t="s">
        <v>338</v>
      </c>
      <c r="C555" s="35" t="s">
        <v>331</v>
      </c>
      <c r="D555" s="37" t="s">
        <v>31</v>
      </c>
      <c r="E555" s="35" t="s">
        <v>127</v>
      </c>
      <c r="F555" s="83" t="s">
        <v>33</v>
      </c>
      <c r="G555" s="83"/>
      <c r="H555" s="83"/>
      <c r="I555" s="84"/>
      <c r="J555" s="24" t="s">
        <v>34</v>
      </c>
      <c r="K555" s="43">
        <v>200000</v>
      </c>
      <c r="L555" s="55">
        <f>+K555</f>
        <v>200000</v>
      </c>
      <c r="M555" s="55"/>
    </row>
    <row r="556" spans="1:17">
      <c r="A556" s="47"/>
      <c r="B556" s="69" t="s">
        <v>356</v>
      </c>
      <c r="C556" s="35"/>
      <c r="D556" s="37"/>
      <c r="E556" s="35"/>
      <c r="F556" s="65"/>
      <c r="G556" s="65"/>
      <c r="H556" s="65"/>
      <c r="I556" s="66"/>
      <c r="J556" s="24" t="s">
        <v>287</v>
      </c>
      <c r="K556" s="43"/>
      <c r="L556" s="55"/>
      <c r="M556" s="55"/>
    </row>
    <row r="557" spans="1:17">
      <c r="A557" s="47"/>
      <c r="B557" s="69" t="s">
        <v>357</v>
      </c>
      <c r="C557" s="35" t="s">
        <v>331</v>
      </c>
      <c r="D557" s="37" t="s">
        <v>31</v>
      </c>
      <c r="E557" s="35" t="s">
        <v>127</v>
      </c>
      <c r="F557" s="83" t="s">
        <v>33</v>
      </c>
      <c r="G557" s="83"/>
      <c r="H557" s="83"/>
      <c r="I557" s="84"/>
      <c r="J557" s="24" t="s">
        <v>34</v>
      </c>
      <c r="K557" s="43">
        <v>9850000</v>
      </c>
      <c r="L557" s="55"/>
      <c r="M557" s="55">
        <f>+K557</f>
        <v>9850000</v>
      </c>
      <c r="O557" s="21">
        <f>SUM(K526:K557)</f>
        <v>16058378.199999999</v>
      </c>
      <c r="Q557" s="21"/>
    </row>
    <row r="558" spans="1:17">
      <c r="A558" s="48"/>
      <c r="B558" s="75" t="s">
        <v>358</v>
      </c>
      <c r="C558" s="48"/>
      <c r="D558" s="38"/>
      <c r="E558" s="36"/>
      <c r="F558" s="87"/>
      <c r="G558" s="87"/>
      <c r="H558" s="87"/>
      <c r="I558" s="88"/>
      <c r="J558" s="82" t="s">
        <v>287</v>
      </c>
      <c r="K558" s="44"/>
      <c r="L558" s="56"/>
      <c r="M558" s="56"/>
    </row>
    <row r="559" spans="1:17">
      <c r="K559" s="17"/>
      <c r="L559" s="17"/>
      <c r="M559" s="17"/>
    </row>
    <row r="560" spans="1:17">
      <c r="A560" s="83" t="s">
        <v>394</v>
      </c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17"/>
    </row>
    <row r="561" spans="1:16">
      <c r="K561" s="17"/>
      <c r="L561" s="17"/>
      <c r="M561" s="17"/>
    </row>
    <row r="562" spans="1:16">
      <c r="K562" s="17"/>
      <c r="L562" s="17"/>
      <c r="M562" s="17"/>
      <c r="O562" s="21"/>
    </row>
    <row r="563" spans="1:16">
      <c r="K563" s="17"/>
      <c r="L563" s="17"/>
      <c r="M563" s="17"/>
    </row>
    <row r="564" spans="1:16">
      <c r="K564" s="17"/>
      <c r="L564" s="17"/>
      <c r="M564" s="17"/>
    </row>
    <row r="565" spans="1:16">
      <c r="A565" s="89" t="s">
        <v>2</v>
      </c>
      <c r="B565" s="91" t="s">
        <v>7</v>
      </c>
      <c r="C565" s="93" t="s">
        <v>3</v>
      </c>
      <c r="D565" s="5"/>
      <c r="E565" s="67"/>
      <c r="F565" s="95" t="s">
        <v>5</v>
      </c>
      <c r="G565" s="96"/>
      <c r="H565" s="96"/>
      <c r="I565" s="96"/>
      <c r="J565" s="93" t="s">
        <v>13</v>
      </c>
      <c r="K565" s="95" t="s">
        <v>14</v>
      </c>
      <c r="L565" s="96"/>
      <c r="M565" s="97"/>
    </row>
    <row r="566" spans="1:16" ht="60">
      <c r="A566" s="90"/>
      <c r="B566" s="92"/>
      <c r="C566" s="94"/>
      <c r="D566" s="7" t="s">
        <v>4</v>
      </c>
      <c r="E566" s="68" t="s">
        <v>8</v>
      </c>
      <c r="F566" s="6" t="s">
        <v>9</v>
      </c>
      <c r="G566" s="3" t="s">
        <v>10</v>
      </c>
      <c r="H566" s="3" t="s">
        <v>11</v>
      </c>
      <c r="I566" s="10" t="s">
        <v>12</v>
      </c>
      <c r="J566" s="94"/>
      <c r="K566" s="6" t="s">
        <v>15</v>
      </c>
      <c r="L566" s="4" t="s">
        <v>16</v>
      </c>
      <c r="M566" s="3" t="s">
        <v>17</v>
      </c>
    </row>
    <row r="567" spans="1:16">
      <c r="A567" s="34"/>
      <c r="B567" s="81" t="s">
        <v>281</v>
      </c>
      <c r="C567" s="34"/>
      <c r="D567" s="74"/>
      <c r="E567" s="35"/>
      <c r="F567" s="85"/>
      <c r="G567" s="85"/>
      <c r="H567" s="85"/>
      <c r="I567" s="86"/>
      <c r="J567" s="28"/>
      <c r="K567" s="52"/>
      <c r="L567" s="53"/>
      <c r="M567" s="52"/>
    </row>
    <row r="568" spans="1:16">
      <c r="A568" s="35"/>
      <c r="B568" s="47" t="s">
        <v>271</v>
      </c>
      <c r="C568" s="35" t="s">
        <v>331</v>
      </c>
      <c r="D568" s="37" t="s">
        <v>31</v>
      </c>
      <c r="E568" s="35" t="s">
        <v>64</v>
      </c>
      <c r="F568" s="83" t="s">
        <v>33</v>
      </c>
      <c r="G568" s="83"/>
      <c r="H568" s="83"/>
      <c r="I568" s="84"/>
      <c r="J568" s="24" t="s">
        <v>34</v>
      </c>
      <c r="K568" s="43">
        <v>250000</v>
      </c>
      <c r="L568" s="55">
        <f>+K568</f>
        <v>250000</v>
      </c>
      <c r="M568" s="55"/>
    </row>
    <row r="569" spans="1:16">
      <c r="A569" s="35"/>
      <c r="B569" s="47" t="s">
        <v>360</v>
      </c>
      <c r="C569" s="35"/>
      <c r="D569" s="37"/>
      <c r="E569" s="35"/>
      <c r="F569" s="65"/>
      <c r="G569" s="65"/>
      <c r="H569" s="65"/>
      <c r="I569" s="66"/>
      <c r="J569" s="24" t="s">
        <v>287</v>
      </c>
      <c r="K569" s="43"/>
      <c r="L569" s="45"/>
      <c r="M569" s="43"/>
    </row>
    <row r="570" spans="1:16">
      <c r="A570" s="35"/>
      <c r="B570" s="47" t="s">
        <v>361</v>
      </c>
      <c r="C570" s="35" t="s">
        <v>331</v>
      </c>
      <c r="D570" s="37" t="s">
        <v>31</v>
      </c>
      <c r="E570" s="35" t="s">
        <v>127</v>
      </c>
      <c r="F570" s="83" t="s">
        <v>33</v>
      </c>
      <c r="G570" s="83"/>
      <c r="H570" s="83"/>
      <c r="I570" s="84"/>
      <c r="J570" s="24" t="s">
        <v>34</v>
      </c>
      <c r="K570" s="43">
        <v>800000</v>
      </c>
      <c r="L570" s="55">
        <f>+K570</f>
        <v>800000</v>
      </c>
      <c r="M570" s="43"/>
    </row>
    <row r="571" spans="1:16">
      <c r="A571" s="35"/>
      <c r="B571" s="47"/>
      <c r="C571" s="35"/>
      <c r="D571" s="37"/>
      <c r="E571" s="35"/>
      <c r="F571" s="65"/>
      <c r="G571" s="65"/>
      <c r="H571" s="65"/>
      <c r="I571" s="66"/>
      <c r="J571" s="24" t="s">
        <v>287</v>
      </c>
      <c r="K571" s="43"/>
      <c r="L571" s="45"/>
      <c r="M571" s="43"/>
    </row>
    <row r="572" spans="1:16">
      <c r="A572" s="47"/>
      <c r="B572" s="47" t="s">
        <v>362</v>
      </c>
      <c r="C572" s="35" t="s">
        <v>331</v>
      </c>
      <c r="D572" s="37" t="s">
        <v>31</v>
      </c>
      <c r="E572" s="35" t="s">
        <v>84</v>
      </c>
      <c r="F572" s="83" t="s">
        <v>33</v>
      </c>
      <c r="G572" s="83"/>
      <c r="H572" s="83"/>
      <c r="I572" s="84"/>
      <c r="J572" s="24" t="s">
        <v>34</v>
      </c>
      <c r="K572" s="43">
        <v>150000</v>
      </c>
      <c r="L572" s="55">
        <f>+K572</f>
        <v>150000</v>
      </c>
      <c r="M572" s="43"/>
    </row>
    <row r="573" spans="1:16">
      <c r="A573" s="47"/>
      <c r="B573" s="47" t="s">
        <v>363</v>
      </c>
      <c r="C573" s="35"/>
      <c r="D573" s="37"/>
      <c r="E573" s="35"/>
      <c r="F573" s="65"/>
      <c r="G573" s="65"/>
      <c r="H573" s="65"/>
      <c r="I573" s="66"/>
      <c r="J573" s="24" t="s">
        <v>287</v>
      </c>
      <c r="K573" s="43"/>
      <c r="L573" s="45"/>
      <c r="M573" s="43"/>
    </row>
    <row r="574" spans="1:16">
      <c r="A574" s="47"/>
      <c r="B574" s="47" t="s">
        <v>364</v>
      </c>
      <c r="C574" s="35" t="s">
        <v>331</v>
      </c>
      <c r="D574" s="37" t="s">
        <v>31</v>
      </c>
      <c r="E574" s="35" t="s">
        <v>64</v>
      </c>
      <c r="F574" s="83" t="s">
        <v>33</v>
      </c>
      <c r="G574" s="83"/>
      <c r="H574" s="83"/>
      <c r="I574" s="84"/>
      <c r="J574" s="24" t="s">
        <v>34</v>
      </c>
      <c r="K574" s="43">
        <v>80000</v>
      </c>
      <c r="L574" s="55">
        <f>+K574</f>
        <v>80000</v>
      </c>
      <c r="M574" s="43"/>
    </row>
    <row r="575" spans="1:16">
      <c r="A575" s="47"/>
      <c r="B575" s="47" t="s">
        <v>365</v>
      </c>
      <c r="C575" s="35"/>
      <c r="D575" s="37"/>
      <c r="E575" s="35"/>
      <c r="F575" s="65"/>
      <c r="G575" s="65"/>
      <c r="H575" s="65"/>
      <c r="I575" s="66"/>
      <c r="J575" s="24" t="s">
        <v>287</v>
      </c>
      <c r="K575" s="43"/>
      <c r="L575" s="45"/>
      <c r="M575" s="43"/>
    </row>
    <row r="576" spans="1:16">
      <c r="A576" s="47"/>
      <c r="B576" s="47" t="s">
        <v>366</v>
      </c>
      <c r="C576" s="35" t="s">
        <v>331</v>
      </c>
      <c r="D576" s="37" t="s">
        <v>31</v>
      </c>
      <c r="E576" s="35" t="s">
        <v>64</v>
      </c>
      <c r="F576" s="83" t="s">
        <v>33</v>
      </c>
      <c r="G576" s="83"/>
      <c r="H576" s="83"/>
      <c r="I576" s="84"/>
      <c r="J576" s="24" t="s">
        <v>34</v>
      </c>
      <c r="K576" s="43">
        <v>50000</v>
      </c>
      <c r="L576" s="55">
        <f>+K576</f>
        <v>50000</v>
      </c>
      <c r="M576" s="43"/>
      <c r="O576" s="21">
        <f>SUM(K568:K576)</f>
        <v>1330000</v>
      </c>
      <c r="P576" s="21">
        <f>+O576+O557</f>
        <v>17388378.199999999</v>
      </c>
    </row>
    <row r="577" spans="1:15">
      <c r="A577" s="47"/>
      <c r="B577" s="47" t="s">
        <v>368</v>
      </c>
      <c r="C577" s="35"/>
      <c r="D577" s="37"/>
      <c r="E577" s="35"/>
      <c r="F577" s="65"/>
      <c r="G577" s="65"/>
      <c r="H577" s="65"/>
      <c r="I577" s="66"/>
      <c r="J577" s="24" t="s">
        <v>287</v>
      </c>
      <c r="K577" s="43"/>
      <c r="L577" s="45"/>
      <c r="M577" s="55"/>
    </row>
    <row r="578" spans="1:15">
      <c r="A578" s="47"/>
      <c r="B578" s="69" t="s">
        <v>367</v>
      </c>
      <c r="C578" s="35"/>
      <c r="D578" s="37"/>
      <c r="E578" s="35"/>
      <c r="F578" s="83"/>
      <c r="G578" s="83"/>
      <c r="H578" s="83"/>
      <c r="I578" s="84"/>
      <c r="J578" s="24"/>
      <c r="K578" s="43"/>
      <c r="L578" s="55"/>
      <c r="M578" s="43"/>
      <c r="O578">
        <f>SUM(O473:O577)</f>
        <v>29474826</v>
      </c>
    </row>
    <row r="579" spans="1:15">
      <c r="A579" s="47"/>
      <c r="B579" s="69"/>
      <c r="C579" s="35"/>
      <c r="D579" s="37"/>
      <c r="E579" s="35"/>
      <c r="F579" s="65"/>
      <c r="G579" s="65"/>
      <c r="H579" s="65"/>
      <c r="I579" s="66"/>
      <c r="J579" s="24"/>
      <c r="K579" s="43"/>
      <c r="L579" s="55"/>
      <c r="M579" s="55"/>
    </row>
    <row r="580" spans="1:15">
      <c r="A580" s="47"/>
      <c r="B580" s="64" t="s">
        <v>369</v>
      </c>
      <c r="C580" s="35"/>
      <c r="D580" s="37"/>
      <c r="E580" s="35"/>
      <c r="F580" s="83"/>
      <c r="G580" s="83"/>
      <c r="H580" s="83"/>
      <c r="I580" s="84"/>
      <c r="J580" s="24"/>
      <c r="K580" s="43"/>
      <c r="L580" s="55"/>
      <c r="M580" s="43"/>
    </row>
    <row r="581" spans="1:15">
      <c r="A581" s="47"/>
      <c r="B581" s="64" t="s">
        <v>370</v>
      </c>
      <c r="C581" s="35"/>
      <c r="D581" s="37"/>
      <c r="E581" s="35"/>
      <c r="F581" s="83"/>
      <c r="G581" s="83"/>
      <c r="H581" s="83"/>
      <c r="I581" s="84"/>
      <c r="J581" s="24"/>
      <c r="K581" s="43"/>
      <c r="L581" s="55"/>
      <c r="M581" s="55"/>
    </row>
    <row r="582" spans="1:15">
      <c r="A582" s="47"/>
      <c r="B582" s="47" t="s">
        <v>371</v>
      </c>
      <c r="C582" s="35" t="s">
        <v>372</v>
      </c>
      <c r="D582" s="37" t="s">
        <v>31</v>
      </c>
      <c r="E582" s="35" t="s">
        <v>84</v>
      </c>
      <c r="F582" s="83" t="s">
        <v>33</v>
      </c>
      <c r="G582" s="83"/>
      <c r="H582" s="83"/>
      <c r="I582" s="84"/>
      <c r="J582" s="24" t="s">
        <v>34</v>
      </c>
      <c r="K582" s="43">
        <v>750000</v>
      </c>
      <c r="L582" s="55">
        <f>+K582</f>
        <v>750000</v>
      </c>
      <c r="M582" s="55" t="s">
        <v>374</v>
      </c>
      <c r="O582" s="17">
        <f>SUM(O472:O581)</f>
        <v>58949652</v>
      </c>
    </row>
    <row r="583" spans="1:15">
      <c r="A583" s="47"/>
      <c r="B583" s="47"/>
      <c r="C583" s="35"/>
      <c r="D583" s="37"/>
      <c r="E583" s="35"/>
      <c r="F583" s="83"/>
      <c r="G583" s="83"/>
      <c r="H583" s="83"/>
      <c r="I583" s="84"/>
      <c r="J583" s="24"/>
      <c r="K583" s="43"/>
      <c r="L583" s="55"/>
      <c r="M583" s="55" t="s">
        <v>375</v>
      </c>
    </row>
    <row r="584" spans="1:15">
      <c r="A584" s="47"/>
      <c r="B584" s="47"/>
      <c r="C584" s="35"/>
      <c r="D584" s="37"/>
      <c r="E584" s="35"/>
      <c r="F584" s="83"/>
      <c r="G584" s="83"/>
      <c r="H584" s="83"/>
      <c r="I584" s="84"/>
      <c r="J584" s="24"/>
      <c r="K584" s="43"/>
      <c r="L584" s="55"/>
      <c r="M584" s="55" t="s">
        <v>376</v>
      </c>
    </row>
    <row r="585" spans="1:15">
      <c r="A585" s="47"/>
      <c r="B585" s="69"/>
      <c r="C585" s="35"/>
      <c r="D585" s="37"/>
      <c r="E585" s="35"/>
      <c r="F585" s="65"/>
      <c r="G585" s="65"/>
      <c r="H585" s="65"/>
      <c r="I585" s="66"/>
      <c r="J585" s="24"/>
      <c r="K585" s="43"/>
      <c r="L585" s="55"/>
      <c r="M585" s="55" t="s">
        <v>377</v>
      </c>
    </row>
    <row r="586" spans="1:15">
      <c r="A586" s="47"/>
      <c r="B586" s="47"/>
      <c r="C586" s="35"/>
      <c r="D586" s="37"/>
      <c r="E586" s="35"/>
      <c r="F586" s="83"/>
      <c r="G586" s="83"/>
      <c r="H586" s="83"/>
      <c r="I586" s="84"/>
      <c r="J586" s="24"/>
      <c r="K586" s="43"/>
      <c r="L586" s="55"/>
      <c r="M586" s="55"/>
    </row>
    <row r="587" spans="1:15">
      <c r="A587" s="47"/>
      <c r="B587" s="47" t="s">
        <v>378</v>
      </c>
      <c r="C587" s="35" t="s">
        <v>372</v>
      </c>
      <c r="D587" s="37" t="s">
        <v>31</v>
      </c>
      <c r="E587" s="35" t="s">
        <v>84</v>
      </c>
      <c r="F587" s="83" t="s">
        <v>33</v>
      </c>
      <c r="G587" s="83"/>
      <c r="H587" s="83"/>
      <c r="I587" s="84"/>
      <c r="J587" s="24" t="s">
        <v>34</v>
      </c>
      <c r="K587" s="43">
        <v>6000000</v>
      </c>
      <c r="L587" s="55">
        <f>+K587</f>
        <v>6000000</v>
      </c>
      <c r="M587" s="55" t="s">
        <v>380</v>
      </c>
    </row>
    <row r="588" spans="1:15">
      <c r="A588" s="47"/>
      <c r="B588" s="47" t="s">
        <v>379</v>
      </c>
      <c r="C588" s="35"/>
      <c r="D588" s="37"/>
      <c r="E588" s="35"/>
      <c r="F588" s="83"/>
      <c r="G588" s="83"/>
      <c r="H588" s="83"/>
      <c r="I588" s="84"/>
      <c r="J588" s="24"/>
      <c r="K588" s="43"/>
      <c r="L588" s="55"/>
      <c r="M588" s="55" t="s">
        <v>381</v>
      </c>
    </row>
    <row r="589" spans="1:15">
      <c r="A589" s="47"/>
      <c r="B589" s="47"/>
      <c r="C589" s="35"/>
      <c r="D589" s="37"/>
      <c r="E589" s="35"/>
      <c r="F589" s="83"/>
      <c r="G589" s="83"/>
      <c r="H589" s="83"/>
      <c r="I589" s="84"/>
      <c r="J589" s="24"/>
      <c r="K589" s="43"/>
      <c r="L589" s="55"/>
      <c r="M589" s="55" t="s">
        <v>375</v>
      </c>
    </row>
    <row r="590" spans="1:15">
      <c r="A590" s="47"/>
      <c r="B590" s="47"/>
      <c r="C590" s="35"/>
      <c r="D590" s="37"/>
      <c r="E590" s="35"/>
      <c r="F590" s="76"/>
      <c r="G590" s="76"/>
      <c r="H590" s="76"/>
      <c r="I590" s="77"/>
      <c r="J590" s="24"/>
      <c r="K590" s="43"/>
      <c r="L590" s="55"/>
      <c r="M590" s="55" t="s">
        <v>382</v>
      </c>
    </row>
    <row r="591" spans="1:15">
      <c r="A591" s="47"/>
      <c r="B591" s="47"/>
      <c r="C591" s="35"/>
      <c r="D591" s="37"/>
      <c r="E591" s="35"/>
      <c r="F591" s="76"/>
      <c r="G591" s="76"/>
      <c r="H591" s="76"/>
      <c r="I591" s="77"/>
      <c r="J591" s="24"/>
      <c r="K591" s="43"/>
      <c r="L591" s="55"/>
      <c r="M591" s="55" t="s">
        <v>383</v>
      </c>
    </row>
    <row r="592" spans="1:15">
      <c r="A592" s="47"/>
      <c r="B592" s="64" t="s">
        <v>384</v>
      </c>
      <c r="C592" s="35"/>
      <c r="D592" s="37"/>
      <c r="E592" s="35"/>
      <c r="F592" s="83"/>
      <c r="G592" s="83"/>
      <c r="H592" s="83"/>
      <c r="I592" s="84"/>
      <c r="J592" s="24"/>
      <c r="K592" s="43"/>
      <c r="L592" s="55"/>
      <c r="M592" s="55"/>
    </row>
    <row r="593" spans="1:15">
      <c r="A593" s="47"/>
      <c r="B593" s="69" t="s">
        <v>196</v>
      </c>
      <c r="C593" s="35" t="s">
        <v>30</v>
      </c>
      <c r="D593" s="37" t="s">
        <v>31</v>
      </c>
      <c r="E593" s="35" t="s">
        <v>385</v>
      </c>
      <c r="F593" s="98" t="s">
        <v>386</v>
      </c>
      <c r="G593" s="83"/>
      <c r="H593" s="83"/>
      <c r="I593" s="84"/>
      <c r="J593" s="24" t="s">
        <v>34</v>
      </c>
      <c r="K593" s="43">
        <v>1500000</v>
      </c>
      <c r="L593" s="55">
        <f>+K593</f>
        <v>1500000</v>
      </c>
      <c r="M593" s="55" t="s">
        <v>387</v>
      </c>
    </row>
    <row r="594" spans="1:15">
      <c r="A594" s="47"/>
      <c r="B594" s="69"/>
      <c r="C594" s="35"/>
      <c r="D594" s="37"/>
      <c r="E594" s="35"/>
      <c r="F594" s="83"/>
      <c r="G594" s="83"/>
      <c r="H594" s="83"/>
      <c r="I594" s="84"/>
      <c r="J594" s="24"/>
      <c r="K594" s="43"/>
      <c r="L594" s="55"/>
      <c r="M594" s="55" t="s">
        <v>388</v>
      </c>
    </row>
    <row r="595" spans="1:15">
      <c r="A595" s="47"/>
      <c r="B595" s="69"/>
      <c r="C595" s="35"/>
      <c r="D595" s="37"/>
      <c r="E595" s="35"/>
      <c r="F595" s="65"/>
      <c r="G595" s="65"/>
      <c r="H595" s="65"/>
      <c r="I595" s="66"/>
      <c r="J595" s="24"/>
      <c r="K595" s="43"/>
      <c r="L595" s="55"/>
      <c r="M595" s="55" t="s">
        <v>399</v>
      </c>
    </row>
    <row r="596" spans="1:15">
      <c r="A596" s="47"/>
      <c r="B596" s="69"/>
      <c r="C596" s="35"/>
      <c r="D596" s="37"/>
      <c r="E596" s="35"/>
      <c r="F596" s="76"/>
      <c r="G596" s="76"/>
      <c r="H596" s="76"/>
      <c r="I596" s="77"/>
      <c r="J596" s="24"/>
      <c r="K596" s="43"/>
      <c r="L596" s="55"/>
      <c r="M596" s="55" t="s">
        <v>400</v>
      </c>
    </row>
    <row r="597" spans="1:15">
      <c r="A597" s="47"/>
      <c r="B597" s="69"/>
      <c r="C597" s="35"/>
      <c r="D597" s="37"/>
      <c r="E597" s="35"/>
      <c r="F597" s="76"/>
      <c r="G597" s="76"/>
      <c r="H597" s="76"/>
      <c r="I597" s="77"/>
      <c r="J597" s="24"/>
      <c r="K597" s="43"/>
      <c r="L597" s="55"/>
      <c r="M597" s="55"/>
    </row>
    <row r="598" spans="1:15">
      <c r="A598" s="47"/>
      <c r="B598" s="69" t="s">
        <v>366</v>
      </c>
      <c r="C598" s="35" t="s">
        <v>30</v>
      </c>
      <c r="D598" s="37" t="s">
        <v>31</v>
      </c>
      <c r="E598" s="35" t="s">
        <v>385</v>
      </c>
      <c r="F598" s="98" t="s">
        <v>386</v>
      </c>
      <c r="G598" s="83"/>
      <c r="H598" s="83"/>
      <c r="I598" s="84"/>
      <c r="J598" s="24" t="s">
        <v>34</v>
      </c>
      <c r="K598" s="43">
        <v>350000</v>
      </c>
      <c r="L598" s="55">
        <f>+K598</f>
        <v>350000</v>
      </c>
      <c r="M598" s="55" t="s">
        <v>387</v>
      </c>
    </row>
    <row r="599" spans="1:15">
      <c r="A599" s="47"/>
      <c r="B599" s="69"/>
      <c r="C599" s="35"/>
      <c r="D599" s="37"/>
      <c r="E599" s="35"/>
      <c r="F599" s="83"/>
      <c r="G599" s="83"/>
      <c r="H599" s="83"/>
      <c r="I599" s="84"/>
      <c r="J599" s="24"/>
      <c r="K599" s="43"/>
      <c r="L599" s="55"/>
      <c r="M599" s="55" t="s">
        <v>388</v>
      </c>
    </row>
    <row r="600" spans="1:15">
      <c r="A600" s="47"/>
      <c r="B600" s="69"/>
      <c r="C600" s="35"/>
      <c r="D600" s="37"/>
      <c r="E600" s="35"/>
      <c r="F600" s="76"/>
      <c r="G600" s="76"/>
      <c r="H600" s="76"/>
      <c r="I600" s="77"/>
      <c r="J600" s="24"/>
      <c r="K600" s="43"/>
      <c r="L600" s="55"/>
      <c r="M600" s="55" t="s">
        <v>389</v>
      </c>
    </row>
    <row r="601" spans="1:15">
      <c r="A601" s="47"/>
      <c r="B601" s="69"/>
      <c r="C601" s="35"/>
      <c r="D601" s="37" t="s">
        <v>31</v>
      </c>
      <c r="E601" s="35" t="s">
        <v>385</v>
      </c>
      <c r="F601" s="83" t="s">
        <v>395</v>
      </c>
      <c r="G601" s="83"/>
      <c r="H601" s="83"/>
      <c r="I601" s="84"/>
      <c r="J601" s="24" t="s">
        <v>34</v>
      </c>
      <c r="K601" s="43">
        <v>4000000</v>
      </c>
      <c r="L601" s="55">
        <f>+K601</f>
        <v>4000000</v>
      </c>
      <c r="M601" s="55" t="s">
        <v>396</v>
      </c>
    </row>
    <row r="602" spans="1:15">
      <c r="A602" s="47"/>
      <c r="B602" s="69"/>
      <c r="C602" s="35"/>
      <c r="D602" s="37"/>
      <c r="E602" s="35"/>
      <c r="F602" s="65"/>
      <c r="G602" s="65"/>
      <c r="H602" s="65"/>
      <c r="I602" s="66"/>
      <c r="J602" s="24"/>
      <c r="K602" s="43"/>
      <c r="L602" s="55"/>
      <c r="M602" s="55" t="s">
        <v>397</v>
      </c>
    </row>
    <row r="603" spans="1:15">
      <c r="A603" s="47"/>
      <c r="B603" s="69"/>
      <c r="C603" s="35"/>
      <c r="D603" s="37"/>
      <c r="E603" s="35"/>
      <c r="F603" s="83"/>
      <c r="G603" s="83"/>
      <c r="H603" s="83"/>
      <c r="I603" s="84"/>
      <c r="J603" s="24"/>
      <c r="K603" s="43"/>
      <c r="L603" s="55"/>
      <c r="M603" s="55"/>
    </row>
    <row r="604" spans="1:15">
      <c r="A604" s="47"/>
      <c r="B604" s="69"/>
      <c r="C604" s="35"/>
      <c r="D604" s="37" t="s">
        <v>31</v>
      </c>
      <c r="E604" s="35" t="s">
        <v>385</v>
      </c>
      <c r="F604" s="98" t="s">
        <v>386</v>
      </c>
      <c r="G604" s="83"/>
      <c r="H604" s="83"/>
      <c r="I604" s="84"/>
      <c r="J604" s="24" t="s">
        <v>34</v>
      </c>
      <c r="K604" s="43">
        <v>200000</v>
      </c>
      <c r="L604" s="55">
        <f>+K604</f>
        <v>200000</v>
      </c>
      <c r="M604" s="55" t="s">
        <v>387</v>
      </c>
      <c r="O604" s="21"/>
    </row>
    <row r="605" spans="1:15">
      <c r="A605" s="47"/>
      <c r="B605" s="69"/>
      <c r="C605" s="35"/>
      <c r="D605" s="37"/>
      <c r="E605" s="35"/>
      <c r="F605" s="83"/>
      <c r="G605" s="83"/>
      <c r="H605" s="83"/>
      <c r="I605" s="84"/>
      <c r="J605" s="24"/>
      <c r="K605" s="43"/>
      <c r="L605" s="55"/>
      <c r="M605" s="55" t="s">
        <v>388</v>
      </c>
    </row>
    <row r="606" spans="1:15">
      <c r="A606" s="47"/>
      <c r="B606" s="69"/>
      <c r="C606" s="35"/>
      <c r="D606" s="37"/>
      <c r="E606" s="35"/>
      <c r="F606" s="76"/>
      <c r="G606" s="76"/>
      <c r="H606" s="76"/>
      <c r="I606" s="77"/>
      <c r="J606" s="24"/>
      <c r="K606" s="43"/>
      <c r="L606" s="55"/>
      <c r="M606" s="55" t="s">
        <v>389</v>
      </c>
    </row>
    <row r="607" spans="1:15">
      <c r="A607" s="48"/>
      <c r="B607" s="75"/>
      <c r="C607" s="48"/>
      <c r="D607" s="38"/>
      <c r="E607" s="36"/>
      <c r="F607" s="87"/>
      <c r="G607" s="87"/>
      <c r="H607" s="87"/>
      <c r="I607" s="88"/>
      <c r="J607" s="31"/>
      <c r="K607" s="44"/>
      <c r="L607" s="56"/>
      <c r="M607" s="56"/>
    </row>
    <row r="608" spans="1:15">
      <c r="K608" s="17"/>
      <c r="L608" s="17"/>
      <c r="M608" s="17"/>
    </row>
    <row r="609" spans="1:14">
      <c r="A609" s="83" t="s">
        <v>403</v>
      </c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</row>
    <row r="610" spans="1:14">
      <c r="K610" s="17"/>
      <c r="L610" s="17"/>
      <c r="M610" s="17"/>
    </row>
    <row r="611" spans="1:14">
      <c r="K611" s="17"/>
      <c r="L611" s="17"/>
      <c r="M611" s="17"/>
    </row>
    <row r="612" spans="1:14">
      <c r="A612" s="89" t="s">
        <v>2</v>
      </c>
      <c r="B612" s="91" t="s">
        <v>7</v>
      </c>
      <c r="C612" s="93" t="s">
        <v>3</v>
      </c>
      <c r="D612" s="5"/>
      <c r="E612" s="78"/>
      <c r="F612" s="95" t="s">
        <v>5</v>
      </c>
      <c r="G612" s="96"/>
      <c r="H612" s="96"/>
      <c r="I612" s="96"/>
      <c r="J612" s="93" t="s">
        <v>13</v>
      </c>
      <c r="K612" s="95" t="s">
        <v>14</v>
      </c>
      <c r="L612" s="96"/>
      <c r="M612" s="97"/>
    </row>
    <row r="613" spans="1:14" ht="60">
      <c r="A613" s="90"/>
      <c r="B613" s="92"/>
      <c r="C613" s="94"/>
      <c r="D613" s="7" t="s">
        <v>4</v>
      </c>
      <c r="E613" s="79" t="s">
        <v>8</v>
      </c>
      <c r="F613" s="6" t="s">
        <v>9</v>
      </c>
      <c r="G613" s="3" t="s">
        <v>10</v>
      </c>
      <c r="H613" s="3" t="s">
        <v>11</v>
      </c>
      <c r="I613" s="10" t="s">
        <v>12</v>
      </c>
      <c r="J613" s="94"/>
      <c r="K613" s="6" t="s">
        <v>15</v>
      </c>
      <c r="L613" s="4" t="s">
        <v>16</v>
      </c>
      <c r="M613" s="3" t="s">
        <v>17</v>
      </c>
    </row>
    <row r="614" spans="1:14">
      <c r="A614" s="34"/>
      <c r="B614" s="69" t="s">
        <v>186</v>
      </c>
      <c r="C614" s="35" t="s">
        <v>30</v>
      </c>
      <c r="D614" s="37" t="s">
        <v>31</v>
      </c>
      <c r="E614" s="35" t="s">
        <v>385</v>
      </c>
      <c r="F614" s="83" t="s">
        <v>390</v>
      </c>
      <c r="G614" s="83"/>
      <c r="H614" s="83"/>
      <c r="I614" s="84"/>
      <c r="J614" s="24" t="s">
        <v>34</v>
      </c>
      <c r="K614" s="43">
        <v>250000</v>
      </c>
      <c r="L614" s="55">
        <f>+K614</f>
        <v>250000</v>
      </c>
      <c r="M614" s="55" t="s">
        <v>392</v>
      </c>
    </row>
    <row r="615" spans="1:14">
      <c r="A615" s="35"/>
      <c r="B615" s="69"/>
      <c r="C615" s="35"/>
      <c r="D615" s="37"/>
      <c r="E615" s="35"/>
      <c r="F615" s="76"/>
      <c r="G615" s="76"/>
      <c r="H615" s="76"/>
      <c r="I615" s="77"/>
      <c r="J615" s="24"/>
      <c r="K615" s="43"/>
      <c r="L615" s="55"/>
      <c r="M615" s="55" t="s">
        <v>391</v>
      </c>
    </row>
    <row r="616" spans="1:14">
      <c r="A616" s="35"/>
      <c r="B616" s="69"/>
      <c r="C616" s="35"/>
      <c r="D616" s="37"/>
      <c r="E616" s="35"/>
      <c r="F616" s="83"/>
      <c r="G616" s="83"/>
      <c r="H616" s="83"/>
      <c r="I616" s="84"/>
      <c r="J616" s="24"/>
      <c r="K616" s="43"/>
      <c r="L616" s="55"/>
      <c r="M616" s="55"/>
    </row>
    <row r="617" spans="1:14">
      <c r="A617" s="35"/>
      <c r="B617" s="69" t="s">
        <v>393</v>
      </c>
      <c r="C617" s="35" t="s">
        <v>30</v>
      </c>
      <c r="D617" s="37" t="s">
        <v>31</v>
      </c>
      <c r="E617" s="35" t="s">
        <v>385</v>
      </c>
      <c r="F617" s="98" t="s">
        <v>424</v>
      </c>
      <c r="G617" s="83"/>
      <c r="H617" s="83"/>
      <c r="I617" s="84"/>
      <c r="J617" s="24" t="s">
        <v>34</v>
      </c>
      <c r="K617" s="43">
        <v>1200000</v>
      </c>
      <c r="L617" s="55">
        <f>+K617</f>
        <v>1200000</v>
      </c>
      <c r="M617" s="55" t="s">
        <v>387</v>
      </c>
    </row>
    <row r="618" spans="1:14">
      <c r="A618" s="35"/>
      <c r="B618" s="69"/>
      <c r="C618" s="35"/>
      <c r="D618" s="37"/>
      <c r="E618" s="35"/>
      <c r="F618" s="83"/>
      <c r="G618" s="83"/>
      <c r="H618" s="83"/>
      <c r="I618" s="84"/>
      <c r="J618" s="24"/>
      <c r="K618" s="43"/>
      <c r="L618" s="55"/>
      <c r="M618" s="55" t="s">
        <v>388</v>
      </c>
    </row>
    <row r="619" spans="1:14">
      <c r="A619" s="47"/>
      <c r="B619" s="69"/>
      <c r="C619" s="35"/>
      <c r="D619" s="37"/>
      <c r="E619" s="35"/>
      <c r="F619" s="76"/>
      <c r="G619" s="76"/>
      <c r="H619" s="76"/>
      <c r="I619" s="77"/>
      <c r="J619" s="24"/>
      <c r="K619" s="43"/>
      <c r="L619" s="55"/>
      <c r="M619" s="55" t="s">
        <v>398</v>
      </c>
    </row>
    <row r="620" spans="1:14">
      <c r="A620" s="47"/>
      <c r="B620" s="47"/>
      <c r="C620" s="35"/>
      <c r="D620" s="37"/>
      <c r="E620" s="35"/>
      <c r="F620" s="76"/>
      <c r="G620" s="76"/>
      <c r="H620" s="76"/>
      <c r="I620" s="77"/>
      <c r="J620" s="24"/>
      <c r="K620" s="43"/>
      <c r="L620" s="45"/>
      <c r="M620" s="43" t="s">
        <v>397</v>
      </c>
    </row>
    <row r="621" spans="1:14">
      <c r="A621" s="47"/>
      <c r="B621" s="47"/>
      <c r="C621" s="35"/>
      <c r="D621" s="37"/>
      <c r="E621" s="35"/>
      <c r="F621" s="76"/>
      <c r="G621" s="76"/>
      <c r="H621" s="76"/>
      <c r="I621" s="77"/>
      <c r="J621" s="24"/>
      <c r="K621" s="43"/>
      <c r="L621" s="45"/>
      <c r="M621" s="43"/>
    </row>
    <row r="622" spans="1:14">
      <c r="A622" s="47"/>
      <c r="B622" s="47" t="s">
        <v>159</v>
      </c>
      <c r="C622" s="35" t="s">
        <v>30</v>
      </c>
      <c r="D622" s="37" t="s">
        <v>31</v>
      </c>
      <c r="E622" s="35" t="s">
        <v>385</v>
      </c>
      <c r="F622" s="98" t="s">
        <v>423</v>
      </c>
      <c r="G622" s="83"/>
      <c r="H622" s="83"/>
      <c r="I622" s="84"/>
      <c r="J622" s="24" t="s">
        <v>34</v>
      </c>
      <c r="K622" s="43">
        <v>600000</v>
      </c>
      <c r="L622" s="55">
        <f>+K622</f>
        <v>600000</v>
      </c>
      <c r="M622" s="43" t="s">
        <v>401</v>
      </c>
    </row>
    <row r="623" spans="1:14">
      <c r="A623" s="47"/>
      <c r="B623" s="47"/>
      <c r="C623" s="35"/>
      <c r="D623" s="37"/>
      <c r="E623" s="35" t="s">
        <v>373</v>
      </c>
      <c r="F623" s="76"/>
      <c r="G623" s="76"/>
      <c r="H623" s="76"/>
      <c r="I623" s="77"/>
      <c r="J623" s="24"/>
      <c r="K623" s="43"/>
      <c r="L623" s="45"/>
      <c r="M623" s="43" t="s">
        <v>402</v>
      </c>
    </row>
    <row r="624" spans="1:14">
      <c r="A624" s="47"/>
      <c r="B624" s="47"/>
      <c r="C624" s="35"/>
      <c r="D624" s="37"/>
      <c r="E624" s="35"/>
      <c r="F624" s="83"/>
      <c r="G624" s="83"/>
      <c r="H624" s="83"/>
      <c r="I624" s="84"/>
      <c r="J624" s="24"/>
      <c r="K624" s="43"/>
      <c r="L624" s="55"/>
      <c r="M624" s="43"/>
    </row>
    <row r="625" spans="1:14">
      <c r="A625" s="47"/>
      <c r="B625" s="69"/>
      <c r="C625" s="35"/>
      <c r="D625" s="37"/>
      <c r="E625" s="35"/>
      <c r="F625" s="98"/>
      <c r="G625" s="83"/>
      <c r="H625" s="83"/>
      <c r="I625" s="84"/>
      <c r="J625" s="24"/>
      <c r="K625" s="43"/>
      <c r="L625" s="55"/>
      <c r="M625" s="55"/>
    </row>
    <row r="626" spans="1:14">
      <c r="A626" s="47"/>
      <c r="B626" s="69" t="s">
        <v>420</v>
      </c>
      <c r="C626" s="35" t="s">
        <v>422</v>
      </c>
      <c r="D626" s="37" t="s">
        <v>31</v>
      </c>
      <c r="E626" s="35" t="s">
        <v>127</v>
      </c>
      <c r="F626" s="98" t="s">
        <v>230</v>
      </c>
      <c r="G626" s="83"/>
      <c r="H626" s="83"/>
      <c r="I626" s="84"/>
      <c r="J626" s="24" t="s">
        <v>425</v>
      </c>
      <c r="K626" s="43">
        <v>500000</v>
      </c>
      <c r="L626" s="55">
        <v>500000</v>
      </c>
      <c r="M626" s="55" t="s">
        <v>426</v>
      </c>
    </row>
    <row r="627" spans="1:14">
      <c r="A627" s="47"/>
      <c r="B627" s="69" t="s">
        <v>421</v>
      </c>
      <c r="C627" s="35"/>
      <c r="D627" s="37"/>
      <c r="E627" s="35"/>
      <c r="F627" s="76"/>
      <c r="G627" s="76"/>
      <c r="H627" s="76"/>
      <c r="I627" s="77"/>
      <c r="J627" s="24"/>
      <c r="K627" s="43"/>
      <c r="L627" s="55"/>
      <c r="M627" s="55" t="s">
        <v>427</v>
      </c>
    </row>
    <row r="628" spans="1:14">
      <c r="A628" s="47"/>
      <c r="B628" s="69"/>
      <c r="C628" s="35"/>
      <c r="D628" s="37"/>
      <c r="E628" s="35"/>
      <c r="F628" s="83"/>
      <c r="G628" s="83"/>
      <c r="H628" s="83"/>
      <c r="I628" s="84"/>
      <c r="J628" s="24"/>
      <c r="K628" s="43"/>
      <c r="L628" s="55"/>
      <c r="M628" s="55"/>
    </row>
    <row r="629" spans="1:14">
      <c r="A629" s="47"/>
      <c r="B629" s="69"/>
      <c r="C629" s="35"/>
      <c r="D629" s="37"/>
      <c r="E629" s="35"/>
      <c r="F629" s="76"/>
      <c r="G629" s="76"/>
      <c r="H629" s="76"/>
      <c r="I629" s="77"/>
      <c r="J629" s="24"/>
      <c r="K629" s="43"/>
      <c r="L629" s="55"/>
      <c r="M629" s="55"/>
    </row>
    <row r="630" spans="1:14">
      <c r="A630" s="47"/>
      <c r="B630" s="69"/>
      <c r="C630" s="35"/>
      <c r="D630" s="37"/>
      <c r="E630" s="35"/>
      <c r="F630" s="83"/>
      <c r="G630" s="83"/>
      <c r="H630" s="83"/>
      <c r="I630" s="84"/>
      <c r="J630" s="24"/>
      <c r="K630" s="43"/>
      <c r="L630" s="55"/>
      <c r="M630" s="55"/>
    </row>
    <row r="631" spans="1:14">
      <c r="A631" s="47"/>
      <c r="B631" s="69"/>
      <c r="C631" s="35"/>
      <c r="D631" s="37"/>
      <c r="E631" s="35"/>
      <c r="F631" s="98"/>
      <c r="G631" s="83"/>
      <c r="H631" s="83"/>
      <c r="I631" s="84"/>
      <c r="J631" s="24"/>
      <c r="K631" s="43"/>
      <c r="L631" s="55"/>
      <c r="M631" s="55"/>
    </row>
    <row r="632" spans="1:14">
      <c r="A632" s="47"/>
      <c r="B632" s="69"/>
      <c r="C632" s="35"/>
      <c r="D632" s="37"/>
      <c r="E632" s="35"/>
      <c r="F632" s="83"/>
      <c r="G632" s="83"/>
      <c r="H632" s="83"/>
      <c r="I632" s="84"/>
      <c r="J632" s="24"/>
      <c r="K632" s="43"/>
      <c r="L632" s="55"/>
      <c r="M632" s="55"/>
    </row>
    <row r="633" spans="1:14">
      <c r="A633" s="47"/>
      <c r="B633" s="69"/>
      <c r="C633" s="35"/>
      <c r="D633" s="37"/>
      <c r="E633" s="35"/>
      <c r="F633" s="76"/>
      <c r="G633" s="76"/>
      <c r="H633" s="76"/>
      <c r="I633" s="77"/>
      <c r="J633" s="24"/>
      <c r="K633" s="43"/>
      <c r="L633" s="55"/>
      <c r="M633" s="55"/>
    </row>
    <row r="634" spans="1:14">
      <c r="A634" s="47"/>
      <c r="B634" s="69"/>
      <c r="C634" s="35"/>
      <c r="D634" s="37"/>
      <c r="E634" s="35"/>
      <c r="F634" s="83"/>
      <c r="G634" s="83"/>
      <c r="H634" s="83"/>
      <c r="I634" s="84"/>
      <c r="J634" s="24"/>
      <c r="K634" s="43"/>
      <c r="L634" s="55"/>
      <c r="M634" s="55"/>
    </row>
    <row r="635" spans="1:14">
      <c r="A635" s="48"/>
      <c r="B635" s="75"/>
      <c r="C635" s="48"/>
      <c r="D635" s="38"/>
      <c r="E635" s="36"/>
      <c r="F635" s="87"/>
      <c r="G635" s="87"/>
      <c r="H635" s="87"/>
      <c r="I635" s="88"/>
      <c r="J635" s="31"/>
      <c r="K635" s="44"/>
      <c r="L635" s="56"/>
      <c r="M635" s="56"/>
    </row>
    <row r="636" spans="1:14">
      <c r="K636" s="17"/>
      <c r="L636" s="17"/>
      <c r="M636" s="17"/>
    </row>
    <row r="637" spans="1:14">
      <c r="A637" s="83" t="s">
        <v>416</v>
      </c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</row>
    <row r="638" spans="1:14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</row>
    <row r="639" spans="1:14">
      <c r="K639" s="17"/>
      <c r="L639" s="17"/>
      <c r="M639" s="17"/>
    </row>
    <row r="640" spans="1:14">
      <c r="A640" t="s">
        <v>21</v>
      </c>
      <c r="E640" t="s">
        <v>417</v>
      </c>
      <c r="J640" t="s">
        <v>22</v>
      </c>
    </row>
    <row r="643" spans="2:13">
      <c r="B643" s="100" t="s">
        <v>419</v>
      </c>
      <c r="C643" s="100"/>
      <c r="D643" s="2"/>
      <c r="E643" s="100" t="s">
        <v>23</v>
      </c>
      <c r="F643" s="100"/>
      <c r="G643" s="100"/>
      <c r="H643" s="100"/>
      <c r="J643" s="100" t="s">
        <v>24</v>
      </c>
      <c r="K643" s="100"/>
      <c r="L643" s="100"/>
      <c r="M643" s="100"/>
    </row>
    <row r="644" spans="2:13">
      <c r="B644" s="101" t="s">
        <v>429</v>
      </c>
      <c r="C644" s="101"/>
      <c r="E644" s="101" t="s">
        <v>418</v>
      </c>
      <c r="F644" s="101"/>
      <c r="G644" s="101"/>
      <c r="H644" s="101"/>
      <c r="J644" s="101" t="s">
        <v>25</v>
      </c>
      <c r="K644" s="101"/>
      <c r="L644" s="101"/>
      <c r="M644" s="101"/>
    </row>
    <row r="645" spans="2:13">
      <c r="K645" s="17"/>
      <c r="L645" s="17"/>
      <c r="M645" s="17"/>
    </row>
    <row r="646" spans="2:13">
      <c r="K646" s="17"/>
      <c r="L646" s="17"/>
      <c r="M646" s="17"/>
    </row>
    <row r="647" spans="2:13">
      <c r="K647" s="17"/>
      <c r="L647" s="17"/>
      <c r="M647" s="17"/>
    </row>
    <row r="648" spans="2:13">
      <c r="K648" s="17"/>
      <c r="L648" s="17"/>
      <c r="M648" s="17"/>
    </row>
    <row r="649" spans="2:13">
      <c r="K649" s="17"/>
      <c r="L649" s="17"/>
      <c r="M649" s="17"/>
    </row>
    <row r="650" spans="2:13">
      <c r="K650" s="17"/>
      <c r="L650" s="17"/>
      <c r="M650" s="17"/>
    </row>
    <row r="651" spans="2:13">
      <c r="K651" s="17"/>
      <c r="L651" s="17"/>
      <c r="M651" s="17"/>
    </row>
    <row r="652" spans="2:13">
      <c r="K652" s="17"/>
      <c r="L652" s="17"/>
      <c r="M652" s="17"/>
    </row>
    <row r="653" spans="2:13">
      <c r="K653" s="17"/>
      <c r="L653" s="17"/>
      <c r="M653" s="17"/>
    </row>
    <row r="654" spans="2:13">
      <c r="K654" s="17"/>
      <c r="L654" s="17"/>
      <c r="M654" s="17"/>
    </row>
    <row r="655" spans="2:13">
      <c r="K655" s="17"/>
      <c r="L655" s="17"/>
      <c r="M655" s="17"/>
    </row>
    <row r="656" spans="2:13">
      <c r="K656" s="17"/>
      <c r="L656" s="17"/>
      <c r="M656" s="17"/>
    </row>
    <row r="657" spans="11:13">
      <c r="K657" s="17"/>
      <c r="L657" s="17"/>
      <c r="M657" s="17"/>
    </row>
    <row r="658" spans="11:13">
      <c r="K658" s="17"/>
      <c r="L658" s="17"/>
      <c r="M658" s="17"/>
    </row>
    <row r="659" spans="11:13">
      <c r="K659" s="17"/>
      <c r="L659" s="17"/>
      <c r="M659" s="17"/>
    </row>
    <row r="660" spans="11:13">
      <c r="K660" s="17"/>
      <c r="L660" s="17"/>
      <c r="M660" s="17"/>
    </row>
    <row r="661" spans="11:13">
      <c r="K661" s="17"/>
      <c r="L661" s="17"/>
      <c r="M661" s="17"/>
    </row>
    <row r="662" spans="11:13">
      <c r="K662" s="17"/>
      <c r="L662" s="17"/>
      <c r="M662" s="17"/>
    </row>
    <row r="663" spans="11:13">
      <c r="K663" s="17"/>
      <c r="L663" s="17"/>
      <c r="M663" s="17"/>
    </row>
    <row r="664" spans="11:13">
      <c r="K664" s="17"/>
      <c r="L664" s="17"/>
      <c r="M664" s="17"/>
    </row>
    <row r="665" spans="11:13">
      <c r="K665" s="17"/>
      <c r="L665" s="17"/>
      <c r="M665" s="17"/>
    </row>
    <row r="666" spans="11:13">
      <c r="K666" s="17"/>
      <c r="L666" s="17"/>
      <c r="M666" s="17"/>
    </row>
    <row r="667" spans="11:13">
      <c r="K667" s="17"/>
      <c r="L667" s="17"/>
      <c r="M667" s="17"/>
    </row>
    <row r="668" spans="11:13">
      <c r="K668" s="17"/>
      <c r="L668" s="17"/>
      <c r="M668" s="17"/>
    </row>
    <row r="669" spans="11:13">
      <c r="K669" s="17"/>
      <c r="L669" s="17"/>
      <c r="M669" s="17"/>
    </row>
    <row r="670" spans="11:13">
      <c r="K670" s="17"/>
      <c r="L670" s="17"/>
      <c r="M670" s="17"/>
    </row>
    <row r="671" spans="11:13">
      <c r="K671" s="17"/>
      <c r="L671" s="17"/>
      <c r="M671" s="17"/>
    </row>
    <row r="672" spans="11:13">
      <c r="K672" s="17"/>
      <c r="L672" s="17"/>
      <c r="M672" s="17"/>
    </row>
    <row r="673" spans="11:13">
      <c r="K673" s="17"/>
      <c r="L673" s="17"/>
      <c r="M673" s="17"/>
    </row>
    <row r="674" spans="11:13">
      <c r="K674" s="17"/>
      <c r="L674" s="17"/>
      <c r="M674" s="17"/>
    </row>
    <row r="675" spans="11:13">
      <c r="K675" s="17"/>
      <c r="L675" s="17"/>
      <c r="M675" s="17"/>
    </row>
    <row r="676" spans="11:13">
      <c r="K676" s="17"/>
      <c r="L676" s="17"/>
      <c r="M676" s="17"/>
    </row>
    <row r="677" spans="11:13">
      <c r="K677" s="17"/>
      <c r="L677" s="17"/>
      <c r="M677" s="17"/>
    </row>
    <row r="678" spans="11:13">
      <c r="K678" s="17"/>
      <c r="L678" s="17"/>
      <c r="M678" s="17"/>
    </row>
    <row r="679" spans="11:13">
      <c r="K679" s="17"/>
      <c r="L679" s="17"/>
      <c r="M679" s="17"/>
    </row>
    <row r="680" spans="11:13">
      <c r="K680" s="17"/>
      <c r="L680" s="17"/>
      <c r="M680" s="17"/>
    </row>
    <row r="681" spans="11:13">
      <c r="K681" s="17"/>
      <c r="L681" s="17"/>
      <c r="M681" s="17"/>
    </row>
    <row r="682" spans="11:13">
      <c r="K682" s="17"/>
      <c r="L682" s="17"/>
      <c r="M682" s="17"/>
    </row>
    <row r="683" spans="11:13">
      <c r="K683" s="17"/>
      <c r="L683" s="17"/>
      <c r="M683" s="17"/>
    </row>
    <row r="684" spans="11:13">
      <c r="K684" s="17"/>
      <c r="L684" s="17"/>
      <c r="M684" s="17"/>
    </row>
    <row r="685" spans="11:13">
      <c r="K685" s="17"/>
      <c r="L685" s="17"/>
      <c r="M685" s="17"/>
    </row>
    <row r="686" spans="11:13">
      <c r="K686" s="17"/>
      <c r="L686" s="17"/>
      <c r="M686" s="17"/>
    </row>
    <row r="687" spans="11:13">
      <c r="K687" s="17"/>
      <c r="L687" s="17"/>
      <c r="M687" s="17"/>
    </row>
    <row r="688" spans="11:13">
      <c r="K688" s="17"/>
      <c r="L688" s="17"/>
      <c r="M688" s="17"/>
    </row>
    <row r="689" spans="11:13">
      <c r="K689" s="17"/>
      <c r="L689" s="17"/>
      <c r="M689" s="17"/>
    </row>
    <row r="690" spans="11:13">
      <c r="K690" s="17"/>
      <c r="L690" s="17"/>
      <c r="M690" s="17"/>
    </row>
    <row r="691" spans="11:13">
      <c r="K691" s="17"/>
      <c r="L691" s="17"/>
      <c r="M691" s="17"/>
    </row>
    <row r="692" spans="11:13">
      <c r="K692" s="17"/>
      <c r="L692" s="17"/>
      <c r="M692" s="17"/>
    </row>
    <row r="693" spans="11:13">
      <c r="K693" s="17"/>
      <c r="L693" s="17"/>
      <c r="M693" s="17"/>
    </row>
    <row r="694" spans="11:13">
      <c r="K694" s="17"/>
      <c r="L694" s="17"/>
      <c r="M694" s="17"/>
    </row>
    <row r="695" spans="11:13">
      <c r="K695" s="17"/>
      <c r="L695" s="17"/>
      <c r="M695" s="17"/>
    </row>
    <row r="696" spans="11:13">
      <c r="K696" s="17"/>
      <c r="L696" s="17"/>
      <c r="M696" s="17"/>
    </row>
    <row r="697" spans="11:13">
      <c r="K697" s="17"/>
      <c r="L697" s="17"/>
      <c r="M697" s="17"/>
    </row>
    <row r="698" spans="11:13">
      <c r="K698" s="17"/>
      <c r="L698" s="17"/>
      <c r="M698" s="17"/>
    </row>
    <row r="699" spans="11:13">
      <c r="K699" s="17"/>
      <c r="L699" s="17"/>
      <c r="M699" s="17"/>
    </row>
    <row r="700" spans="11:13">
      <c r="K700" s="17"/>
      <c r="L700" s="17"/>
      <c r="M700" s="17"/>
    </row>
    <row r="701" spans="11:13">
      <c r="K701" s="17"/>
      <c r="L701" s="17"/>
      <c r="M701" s="17"/>
    </row>
    <row r="702" spans="11:13">
      <c r="K702" s="17"/>
      <c r="L702" s="17"/>
      <c r="M702" s="17"/>
    </row>
    <row r="703" spans="11:13">
      <c r="K703" s="17"/>
      <c r="L703" s="17"/>
      <c r="M703" s="17"/>
    </row>
    <row r="704" spans="11:13">
      <c r="K704" s="17"/>
      <c r="L704" s="17"/>
      <c r="M704" s="17"/>
    </row>
    <row r="705" spans="11:13">
      <c r="K705" s="17"/>
      <c r="L705" s="17"/>
      <c r="M705" s="17"/>
    </row>
    <row r="706" spans="11:13">
      <c r="K706" s="17"/>
      <c r="L706" s="17"/>
      <c r="M706" s="17"/>
    </row>
    <row r="707" spans="11:13">
      <c r="K707" s="17"/>
      <c r="L707" s="17"/>
      <c r="M707" s="17"/>
    </row>
    <row r="708" spans="11:13">
      <c r="K708" s="17"/>
      <c r="L708" s="17"/>
      <c r="M708" s="17"/>
    </row>
    <row r="709" spans="11:13">
      <c r="K709" s="17"/>
      <c r="L709" s="17"/>
      <c r="M709" s="17"/>
    </row>
    <row r="710" spans="11:13">
      <c r="K710" s="17"/>
      <c r="L710" s="17"/>
      <c r="M710" s="17"/>
    </row>
    <row r="711" spans="11:13">
      <c r="K711" s="17"/>
      <c r="L711" s="17"/>
      <c r="M711" s="17"/>
    </row>
    <row r="712" spans="11:13">
      <c r="K712" s="17"/>
      <c r="L712" s="17"/>
      <c r="M712" s="17"/>
    </row>
    <row r="713" spans="11:13">
      <c r="K713" s="17"/>
      <c r="L713" s="17"/>
      <c r="M713" s="17"/>
    </row>
    <row r="714" spans="11:13">
      <c r="K714" s="17"/>
      <c r="L714" s="17"/>
      <c r="M714" s="17"/>
    </row>
    <row r="715" spans="11:13">
      <c r="K715" s="17"/>
      <c r="L715" s="17"/>
      <c r="M715" s="17"/>
    </row>
    <row r="716" spans="11:13">
      <c r="K716" s="17"/>
      <c r="L716" s="17"/>
      <c r="M716" s="17"/>
    </row>
    <row r="717" spans="11:13">
      <c r="K717" s="17"/>
      <c r="L717" s="17"/>
      <c r="M717" s="17"/>
    </row>
    <row r="718" spans="11:13">
      <c r="K718" s="17"/>
      <c r="L718" s="17"/>
      <c r="M718" s="17"/>
    </row>
    <row r="719" spans="11:13">
      <c r="K719" s="17"/>
      <c r="L719" s="17"/>
      <c r="M719" s="17"/>
    </row>
    <row r="720" spans="11:13">
      <c r="K720" s="17"/>
      <c r="L720" s="17"/>
      <c r="M720" s="17"/>
    </row>
    <row r="721" spans="11:13">
      <c r="K721" s="17"/>
      <c r="L721" s="17"/>
      <c r="M721" s="17"/>
    </row>
    <row r="722" spans="11:13">
      <c r="K722" s="17"/>
      <c r="L722" s="17"/>
      <c r="M722" s="17"/>
    </row>
    <row r="723" spans="11:13">
      <c r="K723" s="17"/>
      <c r="L723" s="17"/>
      <c r="M723" s="17"/>
    </row>
    <row r="724" spans="11:13">
      <c r="K724" s="17"/>
      <c r="L724" s="17"/>
      <c r="M724" s="17"/>
    </row>
    <row r="725" spans="11:13">
      <c r="K725" s="17"/>
      <c r="L725" s="17"/>
      <c r="M725" s="17"/>
    </row>
    <row r="726" spans="11:13">
      <c r="K726" s="17"/>
      <c r="L726" s="17"/>
      <c r="M726" s="17"/>
    </row>
    <row r="727" spans="11:13">
      <c r="K727" s="17"/>
      <c r="L727" s="17"/>
      <c r="M727" s="17"/>
    </row>
    <row r="728" spans="11:13">
      <c r="K728" s="17"/>
      <c r="L728" s="17"/>
      <c r="M728" s="17"/>
    </row>
    <row r="729" spans="11:13">
      <c r="K729" s="17"/>
      <c r="L729" s="17"/>
      <c r="M729" s="17"/>
    </row>
    <row r="730" spans="11:13">
      <c r="K730" s="17"/>
      <c r="L730" s="17"/>
      <c r="M730" s="17"/>
    </row>
    <row r="731" spans="11:13">
      <c r="K731" s="17"/>
      <c r="L731" s="17"/>
      <c r="M731" s="17"/>
    </row>
    <row r="732" spans="11:13">
      <c r="K732" s="17"/>
      <c r="L732" s="17"/>
      <c r="M732" s="17"/>
    </row>
    <row r="733" spans="11:13">
      <c r="K733" s="17"/>
      <c r="L733" s="17"/>
      <c r="M733" s="17"/>
    </row>
    <row r="734" spans="11:13">
      <c r="K734" s="17"/>
      <c r="L734" s="17"/>
      <c r="M734" s="17"/>
    </row>
    <row r="735" spans="11:13">
      <c r="K735" s="17"/>
      <c r="L735" s="17"/>
      <c r="M735" s="17"/>
    </row>
    <row r="736" spans="11:13">
      <c r="K736" s="17"/>
      <c r="L736" s="17"/>
      <c r="M736" s="17"/>
    </row>
    <row r="737" spans="11:13">
      <c r="K737" s="17"/>
      <c r="L737" s="17"/>
      <c r="M737" s="17"/>
    </row>
    <row r="738" spans="11:13">
      <c r="K738" s="17"/>
      <c r="L738" s="17"/>
      <c r="M738" s="17"/>
    </row>
    <row r="739" spans="11:13">
      <c r="K739" s="17"/>
      <c r="L739" s="17"/>
      <c r="M739" s="17"/>
    </row>
    <row r="740" spans="11:13">
      <c r="K740" s="17"/>
      <c r="L740" s="17"/>
      <c r="M740" s="17"/>
    </row>
    <row r="741" spans="11:13">
      <c r="K741" s="17"/>
      <c r="L741" s="17"/>
      <c r="M741" s="17"/>
    </row>
    <row r="742" spans="11:13">
      <c r="K742" s="17"/>
      <c r="L742" s="17"/>
      <c r="M742" s="17"/>
    </row>
    <row r="743" spans="11:13">
      <c r="K743" s="17"/>
      <c r="L743" s="17"/>
      <c r="M743" s="17"/>
    </row>
    <row r="744" spans="11:13">
      <c r="K744" s="17"/>
      <c r="L744" s="17"/>
      <c r="M744" s="17"/>
    </row>
    <row r="745" spans="11:13">
      <c r="K745" s="17"/>
      <c r="L745" s="17"/>
      <c r="M745" s="17"/>
    </row>
    <row r="746" spans="11:13">
      <c r="K746" s="17"/>
      <c r="L746" s="17"/>
      <c r="M746" s="17"/>
    </row>
    <row r="747" spans="11:13">
      <c r="K747" s="17"/>
      <c r="L747" s="17"/>
      <c r="M747" s="17"/>
    </row>
    <row r="748" spans="11:13">
      <c r="K748" s="17"/>
      <c r="L748" s="17"/>
      <c r="M748" s="17"/>
    </row>
    <row r="749" spans="11:13">
      <c r="K749" s="17"/>
      <c r="L749" s="17"/>
      <c r="M749" s="17"/>
    </row>
    <row r="750" spans="11:13">
      <c r="K750" s="17"/>
      <c r="L750" s="17"/>
      <c r="M750" s="17"/>
    </row>
    <row r="751" spans="11:13">
      <c r="K751" s="17"/>
      <c r="L751" s="17"/>
      <c r="M751" s="17"/>
    </row>
    <row r="752" spans="11:13">
      <c r="K752" s="17"/>
      <c r="L752" s="17"/>
      <c r="M752" s="17"/>
    </row>
    <row r="753" spans="11:13">
      <c r="K753" s="17"/>
      <c r="L753" s="17"/>
      <c r="M753" s="17"/>
    </row>
    <row r="754" spans="11:13">
      <c r="K754" s="17"/>
      <c r="L754" s="17"/>
      <c r="M754" s="17"/>
    </row>
    <row r="755" spans="11:13">
      <c r="K755" s="17"/>
      <c r="L755" s="17"/>
      <c r="M755" s="17"/>
    </row>
    <row r="756" spans="11:13">
      <c r="K756" s="17"/>
      <c r="L756" s="17"/>
      <c r="M756" s="17"/>
    </row>
    <row r="757" spans="11:13">
      <c r="K757" s="17"/>
      <c r="L757" s="17"/>
      <c r="M757" s="17"/>
    </row>
    <row r="758" spans="11:13">
      <c r="K758" s="17"/>
      <c r="L758" s="17"/>
      <c r="M758" s="17"/>
    </row>
    <row r="759" spans="11:13">
      <c r="K759" s="17"/>
      <c r="L759" s="17"/>
      <c r="M759" s="17"/>
    </row>
    <row r="760" spans="11:13">
      <c r="K760" s="17"/>
      <c r="L760" s="17"/>
      <c r="M760" s="17"/>
    </row>
    <row r="761" spans="11:13">
      <c r="K761" s="17"/>
      <c r="L761" s="17"/>
      <c r="M761" s="17"/>
    </row>
    <row r="762" spans="11:13">
      <c r="K762" s="17"/>
      <c r="L762" s="17"/>
      <c r="M762" s="17"/>
    </row>
    <row r="763" spans="11:13">
      <c r="K763" s="17"/>
      <c r="L763" s="17"/>
      <c r="M763" s="17"/>
    </row>
    <row r="764" spans="11:13">
      <c r="K764" s="17"/>
      <c r="L764" s="17"/>
      <c r="M764" s="17"/>
    </row>
    <row r="765" spans="11:13">
      <c r="K765" s="17"/>
      <c r="L765" s="17"/>
      <c r="M765" s="17"/>
    </row>
    <row r="766" spans="11:13">
      <c r="K766" s="17"/>
      <c r="L766" s="17"/>
      <c r="M766" s="17"/>
    </row>
    <row r="767" spans="11:13">
      <c r="K767" s="17"/>
      <c r="L767" s="17"/>
      <c r="M767" s="17"/>
    </row>
    <row r="768" spans="11:13">
      <c r="K768" s="17"/>
      <c r="L768" s="17"/>
      <c r="M768" s="17"/>
    </row>
    <row r="769" spans="1:13">
      <c r="K769" s="17"/>
      <c r="L769" s="17"/>
      <c r="M769" s="17"/>
    </row>
    <row r="770" spans="1:13">
      <c r="K770" s="17"/>
      <c r="L770" s="17"/>
      <c r="M770" s="17"/>
    </row>
    <row r="771" spans="1:13">
      <c r="K771" s="17"/>
      <c r="L771" s="17"/>
      <c r="M771" s="17"/>
    </row>
    <row r="772" spans="1:13">
      <c r="K772" s="17"/>
      <c r="L772" s="17"/>
      <c r="M772" s="17"/>
    </row>
    <row r="773" spans="1:13">
      <c r="K773" s="17"/>
      <c r="L773" s="17"/>
      <c r="M773" s="17"/>
    </row>
    <row r="774" spans="1:13">
      <c r="K774" s="17"/>
      <c r="L774" s="17"/>
      <c r="M774" s="17"/>
    </row>
    <row r="775" spans="1:13">
      <c r="K775" s="17"/>
      <c r="L775" s="17"/>
      <c r="M775" s="17"/>
    </row>
    <row r="776" spans="1:13">
      <c r="K776" s="17"/>
      <c r="L776" s="17"/>
      <c r="M776" s="17"/>
    </row>
    <row r="777" spans="1:13">
      <c r="K777" s="17"/>
      <c r="L777" s="17"/>
      <c r="M777" s="17"/>
    </row>
    <row r="778" spans="1:13">
      <c r="K778" s="17"/>
      <c r="L778" s="17"/>
      <c r="M778" s="17"/>
    </row>
    <row r="779" spans="1:13">
      <c r="A779" t="s">
        <v>21</v>
      </c>
      <c r="E779" t="s">
        <v>22</v>
      </c>
      <c r="K779" s="17"/>
      <c r="L779" s="17"/>
      <c r="M779" s="17"/>
    </row>
    <row r="780" spans="1:13">
      <c r="K780" s="17"/>
      <c r="L780" s="17"/>
      <c r="M780" s="17"/>
    </row>
    <row r="781" spans="1:13">
      <c r="K781" s="17"/>
      <c r="L781" s="17"/>
      <c r="M781" s="17"/>
    </row>
    <row r="782" spans="1:13">
      <c r="B782" s="100" t="s">
        <v>23</v>
      </c>
      <c r="C782" s="100"/>
      <c r="D782" s="2"/>
      <c r="E782" s="100" t="s">
        <v>24</v>
      </c>
      <c r="F782" s="100"/>
      <c r="G782" s="100"/>
      <c r="H782" s="100"/>
      <c r="K782" s="17"/>
      <c r="L782" s="17"/>
      <c r="M782" s="17"/>
    </row>
    <row r="783" spans="1:13">
      <c r="B783" s="101" t="s">
        <v>26</v>
      </c>
      <c r="C783" s="101"/>
      <c r="E783" s="101" t="s">
        <v>25</v>
      </c>
      <c r="F783" s="101"/>
      <c r="G783" s="101"/>
      <c r="H783" s="101"/>
      <c r="K783" s="17"/>
      <c r="L783" s="17"/>
      <c r="M783" s="17"/>
    </row>
    <row r="784" spans="1:13">
      <c r="K784" s="17"/>
      <c r="L784" s="17"/>
      <c r="M784" s="17"/>
    </row>
    <row r="785" spans="11:13">
      <c r="K785" s="17"/>
      <c r="L785" s="17"/>
      <c r="M785" s="17"/>
    </row>
    <row r="786" spans="11:13">
      <c r="K786" s="17"/>
      <c r="L786" s="17"/>
      <c r="M786" s="17"/>
    </row>
    <row r="787" spans="11:13">
      <c r="K787" s="17"/>
      <c r="L787" s="17"/>
      <c r="M787" s="17"/>
    </row>
    <row r="788" spans="11:13">
      <c r="K788" s="17"/>
      <c r="L788" s="17"/>
      <c r="M788" s="17"/>
    </row>
    <row r="789" spans="11:13">
      <c r="K789" s="17"/>
      <c r="L789" s="17"/>
      <c r="M789" s="17"/>
    </row>
    <row r="790" spans="11:13">
      <c r="K790" s="17"/>
      <c r="L790" s="17"/>
      <c r="M790" s="17"/>
    </row>
    <row r="791" spans="11:13">
      <c r="K791" s="17"/>
      <c r="L791" s="17"/>
      <c r="M791" s="17"/>
    </row>
    <row r="792" spans="11:13">
      <c r="K792" s="17"/>
      <c r="L792" s="17"/>
      <c r="M792" s="17"/>
    </row>
    <row r="793" spans="11:13">
      <c r="K793" s="17"/>
      <c r="L793" s="17"/>
      <c r="M793" s="17"/>
    </row>
    <row r="794" spans="11:13">
      <c r="K794" s="17"/>
      <c r="L794" s="17"/>
      <c r="M794" s="17"/>
    </row>
    <row r="795" spans="11:13">
      <c r="K795" s="17"/>
      <c r="L795" s="17"/>
      <c r="M795" s="17"/>
    </row>
    <row r="796" spans="11:13">
      <c r="K796" s="17"/>
      <c r="L796" s="17"/>
      <c r="M796" s="17"/>
    </row>
    <row r="797" spans="11:13">
      <c r="K797" s="17"/>
      <c r="L797" s="17"/>
      <c r="M797" s="17"/>
    </row>
    <row r="798" spans="11:13">
      <c r="K798" s="17"/>
      <c r="L798" s="17"/>
      <c r="M798" s="17"/>
    </row>
    <row r="799" spans="11:13">
      <c r="K799" s="17"/>
      <c r="L799" s="17"/>
      <c r="M799" s="17"/>
    </row>
    <row r="800" spans="11:13">
      <c r="K800" s="17"/>
      <c r="L800" s="17"/>
      <c r="M800" s="17"/>
    </row>
    <row r="801" spans="11:13">
      <c r="K801" s="17"/>
      <c r="L801" s="17"/>
      <c r="M801" s="17"/>
    </row>
    <row r="802" spans="11:13">
      <c r="K802" s="17"/>
      <c r="L802" s="17"/>
      <c r="M802" s="17"/>
    </row>
    <row r="803" spans="11:13">
      <c r="K803" s="17"/>
      <c r="L803" s="17"/>
      <c r="M803" s="17"/>
    </row>
    <row r="804" spans="11:13">
      <c r="K804" s="17"/>
      <c r="L804" s="17"/>
      <c r="M804" s="17"/>
    </row>
    <row r="805" spans="11:13">
      <c r="K805" s="17"/>
      <c r="L805" s="17"/>
      <c r="M805" s="17"/>
    </row>
    <row r="806" spans="11:13">
      <c r="K806" s="17"/>
      <c r="L806" s="17"/>
      <c r="M806" s="17"/>
    </row>
    <row r="807" spans="11:13">
      <c r="K807" s="17"/>
      <c r="L807" s="17"/>
      <c r="M807" s="17"/>
    </row>
    <row r="808" spans="11:13">
      <c r="K808" s="17"/>
      <c r="L808" s="17"/>
      <c r="M808" s="17"/>
    </row>
    <row r="809" spans="11:13">
      <c r="K809" s="17"/>
      <c r="L809" s="17"/>
      <c r="M809" s="17"/>
    </row>
    <row r="810" spans="11:13">
      <c r="K810" s="17"/>
      <c r="L810" s="17"/>
      <c r="M810" s="17"/>
    </row>
    <row r="811" spans="11:13">
      <c r="K811" s="17"/>
      <c r="L811" s="17"/>
      <c r="M811" s="17"/>
    </row>
    <row r="812" spans="11:13">
      <c r="K812" s="17"/>
      <c r="L812" s="17"/>
      <c r="M812" s="17"/>
    </row>
    <row r="813" spans="11:13">
      <c r="K813" s="17"/>
      <c r="L813" s="17"/>
      <c r="M813" s="17"/>
    </row>
    <row r="814" spans="11:13">
      <c r="K814" s="17"/>
      <c r="L814" s="17"/>
      <c r="M814" s="17"/>
    </row>
    <row r="815" spans="11:13">
      <c r="K815" s="17"/>
      <c r="L815" s="17"/>
      <c r="M815" s="17"/>
    </row>
    <row r="816" spans="11:13">
      <c r="K816" s="17"/>
      <c r="L816" s="17"/>
      <c r="M816" s="17"/>
    </row>
    <row r="817" spans="11:13">
      <c r="K817" s="17"/>
      <c r="L817" s="17"/>
      <c r="M817" s="17"/>
    </row>
    <row r="818" spans="11:13">
      <c r="K818" s="17"/>
      <c r="L818" s="17"/>
      <c r="M818" s="17"/>
    </row>
    <row r="819" spans="11:13">
      <c r="K819" s="17"/>
      <c r="L819" s="17"/>
      <c r="M819" s="17"/>
    </row>
    <row r="820" spans="11:13">
      <c r="K820" s="17"/>
      <c r="L820" s="17"/>
      <c r="M820" s="17"/>
    </row>
    <row r="821" spans="11:13">
      <c r="K821" s="17"/>
      <c r="L821" s="17"/>
      <c r="M821" s="17"/>
    </row>
    <row r="822" spans="11:13">
      <c r="K822" s="17"/>
      <c r="L822" s="17"/>
      <c r="M822" s="17"/>
    </row>
    <row r="823" spans="11:13">
      <c r="K823" s="17"/>
      <c r="L823" s="17"/>
      <c r="M823" s="17"/>
    </row>
    <row r="824" spans="11:13">
      <c r="K824" s="17"/>
      <c r="L824" s="17"/>
      <c r="M824" s="17"/>
    </row>
    <row r="825" spans="11:13">
      <c r="K825" s="17"/>
      <c r="L825" s="17"/>
      <c r="M825" s="17"/>
    </row>
    <row r="826" spans="11:13">
      <c r="K826" s="17"/>
      <c r="L826" s="17"/>
      <c r="M826" s="17"/>
    </row>
    <row r="827" spans="11:13">
      <c r="K827" s="17"/>
      <c r="L827" s="17"/>
      <c r="M827" s="17"/>
    </row>
    <row r="828" spans="11:13">
      <c r="K828" s="17"/>
      <c r="L828" s="17"/>
      <c r="M828" s="17"/>
    </row>
    <row r="829" spans="11:13">
      <c r="K829" s="17"/>
      <c r="L829" s="17"/>
      <c r="M829" s="17"/>
    </row>
    <row r="830" spans="11:13">
      <c r="K830" s="17"/>
      <c r="L830" s="17"/>
      <c r="M830" s="17"/>
    </row>
    <row r="831" spans="11:13">
      <c r="K831" s="17"/>
      <c r="L831" s="17"/>
      <c r="M831" s="17"/>
    </row>
    <row r="832" spans="11:13">
      <c r="K832" s="17"/>
      <c r="L832" s="17"/>
      <c r="M832" s="17"/>
    </row>
    <row r="833" spans="11:13">
      <c r="K833" s="17"/>
      <c r="L833" s="17"/>
      <c r="M833" s="17"/>
    </row>
    <row r="834" spans="11:13">
      <c r="K834" s="17"/>
      <c r="L834" s="17"/>
      <c r="M834" s="17"/>
    </row>
    <row r="835" spans="11:13">
      <c r="K835" s="17"/>
      <c r="L835" s="17"/>
      <c r="M835" s="17"/>
    </row>
    <row r="836" spans="11:13">
      <c r="K836" s="17"/>
      <c r="L836" s="17"/>
      <c r="M836" s="17"/>
    </row>
    <row r="837" spans="11:13">
      <c r="K837" s="17"/>
      <c r="L837" s="17"/>
      <c r="M837" s="17"/>
    </row>
    <row r="838" spans="11:13">
      <c r="K838" s="17"/>
      <c r="L838" s="17"/>
      <c r="M838" s="17"/>
    </row>
    <row r="839" spans="11:13">
      <c r="K839" s="17"/>
      <c r="L839" s="17"/>
      <c r="M839" s="17"/>
    </row>
    <row r="840" spans="11:13">
      <c r="K840" s="17"/>
      <c r="L840" s="17"/>
      <c r="M840" s="17"/>
    </row>
    <row r="841" spans="11:13">
      <c r="K841" s="17"/>
      <c r="L841" s="17"/>
      <c r="M841" s="17"/>
    </row>
    <row r="842" spans="11:13">
      <c r="K842" s="17"/>
      <c r="L842" s="17"/>
      <c r="M842" s="17"/>
    </row>
    <row r="843" spans="11:13">
      <c r="K843" s="17"/>
      <c r="L843" s="17"/>
      <c r="M843" s="17"/>
    </row>
    <row r="844" spans="11:13">
      <c r="K844" s="17"/>
      <c r="L844" s="17"/>
      <c r="M844" s="17"/>
    </row>
    <row r="845" spans="11:13">
      <c r="K845" s="17"/>
      <c r="L845" s="17"/>
      <c r="M845" s="17"/>
    </row>
    <row r="846" spans="11:13">
      <c r="K846" s="17"/>
      <c r="L846" s="17"/>
      <c r="M846" s="17"/>
    </row>
    <row r="847" spans="11:13">
      <c r="K847" s="17"/>
      <c r="L847" s="17"/>
      <c r="M847" s="17"/>
    </row>
    <row r="848" spans="11:13">
      <c r="K848" s="17"/>
      <c r="L848" s="17"/>
      <c r="M848" s="17"/>
    </row>
    <row r="849" spans="11:13">
      <c r="K849" s="17"/>
      <c r="L849" s="17"/>
      <c r="M849" s="17"/>
    </row>
    <row r="850" spans="11:13">
      <c r="K850" s="17"/>
      <c r="L850" s="17"/>
      <c r="M850" s="17"/>
    </row>
    <row r="851" spans="11:13">
      <c r="K851" s="17"/>
      <c r="L851" s="17"/>
      <c r="M851" s="17"/>
    </row>
    <row r="852" spans="11:13">
      <c r="K852" s="17"/>
      <c r="L852" s="17"/>
      <c r="M852" s="17"/>
    </row>
    <row r="853" spans="11:13">
      <c r="K853" s="17"/>
      <c r="L853" s="17"/>
      <c r="M853" s="17"/>
    </row>
    <row r="854" spans="11:13">
      <c r="K854" s="17"/>
      <c r="L854" s="17"/>
      <c r="M854" s="17"/>
    </row>
    <row r="855" spans="11:13">
      <c r="K855" s="17"/>
      <c r="L855" s="17"/>
      <c r="M855" s="17"/>
    </row>
    <row r="856" spans="11:13">
      <c r="K856" s="17"/>
      <c r="L856" s="17"/>
      <c r="M856" s="17"/>
    </row>
    <row r="857" spans="11:13">
      <c r="K857" s="17"/>
      <c r="L857" s="17"/>
      <c r="M857" s="17"/>
    </row>
    <row r="858" spans="11:13">
      <c r="K858" s="17"/>
      <c r="L858" s="17"/>
      <c r="M858" s="17"/>
    </row>
    <row r="859" spans="11:13">
      <c r="K859" s="17"/>
      <c r="L859" s="17"/>
      <c r="M859" s="17"/>
    </row>
    <row r="860" spans="11:13">
      <c r="K860" s="17"/>
      <c r="L860" s="17"/>
      <c r="M860" s="17"/>
    </row>
    <row r="861" spans="11:13">
      <c r="K861" s="17"/>
      <c r="L861" s="17"/>
      <c r="M861" s="17"/>
    </row>
    <row r="862" spans="11:13">
      <c r="K862" s="17"/>
      <c r="L862" s="17"/>
      <c r="M862" s="17"/>
    </row>
    <row r="863" spans="11:13">
      <c r="K863" s="17"/>
      <c r="L863" s="17"/>
      <c r="M863" s="17"/>
    </row>
    <row r="864" spans="11:13">
      <c r="K864" s="17"/>
      <c r="L864" s="17"/>
      <c r="M864" s="17"/>
    </row>
    <row r="865" spans="11:13">
      <c r="K865" s="17"/>
      <c r="L865" s="17"/>
      <c r="M865" s="17"/>
    </row>
    <row r="866" spans="11:13">
      <c r="K866" s="17"/>
      <c r="L866" s="17"/>
      <c r="M866" s="17"/>
    </row>
    <row r="867" spans="11:13">
      <c r="K867" s="17"/>
      <c r="L867" s="17"/>
      <c r="M867" s="17"/>
    </row>
    <row r="868" spans="11:13">
      <c r="K868" s="17"/>
      <c r="L868" s="17"/>
      <c r="M868" s="17"/>
    </row>
    <row r="869" spans="11:13">
      <c r="K869" s="17"/>
      <c r="L869" s="17"/>
      <c r="M869" s="17"/>
    </row>
    <row r="870" spans="11:13">
      <c r="K870" s="17"/>
      <c r="L870" s="17"/>
      <c r="M870" s="17"/>
    </row>
    <row r="871" spans="11:13">
      <c r="K871" s="17"/>
      <c r="L871" s="17"/>
      <c r="M871" s="17"/>
    </row>
    <row r="872" spans="11:13">
      <c r="K872" s="17"/>
      <c r="L872" s="17"/>
      <c r="M872" s="17"/>
    </row>
    <row r="873" spans="11:13">
      <c r="K873" s="17"/>
      <c r="L873" s="17"/>
      <c r="M873" s="17"/>
    </row>
    <row r="874" spans="11:13">
      <c r="K874" s="17"/>
      <c r="L874" s="17"/>
      <c r="M874" s="17"/>
    </row>
    <row r="875" spans="11:13">
      <c r="K875" s="17"/>
      <c r="L875" s="17"/>
      <c r="M875" s="17"/>
    </row>
    <row r="876" spans="11:13">
      <c r="K876" s="17"/>
      <c r="L876" s="17"/>
      <c r="M876" s="17"/>
    </row>
    <row r="877" spans="11:13">
      <c r="K877" s="17"/>
      <c r="L877" s="17"/>
      <c r="M877" s="17"/>
    </row>
    <row r="878" spans="11:13">
      <c r="K878" s="17"/>
      <c r="L878" s="17"/>
      <c r="M878" s="17"/>
    </row>
    <row r="879" spans="11:13">
      <c r="K879" s="17"/>
      <c r="L879" s="17"/>
      <c r="M879" s="17"/>
    </row>
    <row r="880" spans="11:13">
      <c r="K880" s="17"/>
      <c r="L880" s="17"/>
      <c r="M880" s="17"/>
    </row>
    <row r="881" spans="11:13">
      <c r="K881" s="17"/>
      <c r="L881" s="17"/>
      <c r="M881" s="17"/>
    </row>
    <row r="882" spans="11:13">
      <c r="K882" s="17"/>
      <c r="L882" s="17"/>
      <c r="M882" s="17"/>
    </row>
    <row r="883" spans="11:13">
      <c r="K883" s="17"/>
      <c r="L883" s="17"/>
      <c r="M883" s="17"/>
    </row>
    <row r="884" spans="11:13">
      <c r="K884" s="17"/>
      <c r="L884" s="17"/>
      <c r="M884" s="17"/>
    </row>
    <row r="885" spans="11:13">
      <c r="K885" s="17"/>
      <c r="L885" s="17"/>
      <c r="M885" s="17"/>
    </row>
    <row r="886" spans="11:13">
      <c r="K886" s="17"/>
      <c r="L886" s="17"/>
      <c r="M886" s="17"/>
    </row>
    <row r="887" spans="11:13">
      <c r="K887" s="17"/>
      <c r="L887" s="17"/>
      <c r="M887" s="17"/>
    </row>
    <row r="888" spans="11:13">
      <c r="K888" s="17"/>
      <c r="L888" s="17"/>
      <c r="M888" s="17"/>
    </row>
    <row r="889" spans="11:13">
      <c r="K889" s="17"/>
      <c r="L889" s="17"/>
      <c r="M889" s="17"/>
    </row>
    <row r="890" spans="11:13">
      <c r="K890" s="17"/>
      <c r="L890" s="17"/>
      <c r="M890" s="17"/>
    </row>
    <row r="891" spans="11:13">
      <c r="K891" s="17"/>
      <c r="L891" s="17"/>
      <c r="M891" s="17"/>
    </row>
    <row r="892" spans="11:13">
      <c r="K892" s="17"/>
      <c r="L892" s="17"/>
      <c r="M892" s="17"/>
    </row>
    <row r="893" spans="11:13">
      <c r="K893" s="17"/>
      <c r="L893" s="17"/>
      <c r="M893" s="17"/>
    </row>
    <row r="894" spans="11:13">
      <c r="K894" s="17"/>
      <c r="L894" s="17"/>
      <c r="M894" s="17"/>
    </row>
    <row r="895" spans="11:13">
      <c r="K895" s="17"/>
      <c r="L895" s="17"/>
      <c r="M895" s="17"/>
    </row>
    <row r="896" spans="11:13">
      <c r="K896" s="17"/>
      <c r="L896" s="17"/>
      <c r="M896" s="17"/>
    </row>
    <row r="897" spans="11:13">
      <c r="K897" s="17"/>
      <c r="L897" s="17"/>
      <c r="M897" s="17"/>
    </row>
    <row r="898" spans="11:13">
      <c r="K898" s="17"/>
      <c r="L898" s="17"/>
      <c r="M898" s="17"/>
    </row>
    <row r="899" spans="11:13">
      <c r="K899" s="17"/>
      <c r="L899" s="17"/>
      <c r="M899" s="17"/>
    </row>
    <row r="900" spans="11:13">
      <c r="K900" s="17"/>
      <c r="L900" s="17"/>
      <c r="M900" s="17"/>
    </row>
    <row r="901" spans="11:13">
      <c r="K901" s="17"/>
      <c r="L901" s="17"/>
      <c r="M901" s="17"/>
    </row>
    <row r="902" spans="11:13">
      <c r="K902" s="17"/>
      <c r="L902" s="17"/>
      <c r="M902" s="17"/>
    </row>
    <row r="903" spans="11:13">
      <c r="K903" s="17"/>
      <c r="L903" s="17"/>
      <c r="M903" s="17"/>
    </row>
    <row r="904" spans="11:13">
      <c r="K904" s="17"/>
      <c r="L904" s="17"/>
      <c r="M904" s="17"/>
    </row>
    <row r="905" spans="11:13">
      <c r="K905" s="17"/>
      <c r="L905" s="17"/>
      <c r="M905" s="17"/>
    </row>
    <row r="906" spans="11:13">
      <c r="K906" s="17"/>
      <c r="L906" s="17"/>
      <c r="M906" s="17"/>
    </row>
    <row r="907" spans="11:13">
      <c r="K907" s="17"/>
      <c r="L907" s="17"/>
      <c r="M907" s="17"/>
    </row>
    <row r="908" spans="11:13">
      <c r="K908" s="17"/>
      <c r="L908" s="17"/>
      <c r="M908" s="17"/>
    </row>
    <row r="909" spans="11:13">
      <c r="K909" s="17"/>
      <c r="L909" s="17"/>
      <c r="M909" s="17"/>
    </row>
    <row r="910" spans="11:13">
      <c r="K910" s="17"/>
      <c r="L910" s="17"/>
      <c r="M910" s="17"/>
    </row>
    <row r="911" spans="11:13">
      <c r="K911" s="17"/>
      <c r="L911" s="17"/>
      <c r="M911" s="17"/>
    </row>
    <row r="912" spans="11:13">
      <c r="K912" s="17"/>
      <c r="L912" s="17"/>
      <c r="M912" s="17"/>
    </row>
    <row r="913" spans="11:13">
      <c r="K913" s="17"/>
      <c r="L913" s="17"/>
      <c r="M913" s="17"/>
    </row>
    <row r="914" spans="11:13">
      <c r="K914" s="17"/>
      <c r="L914" s="17"/>
      <c r="M914" s="17"/>
    </row>
    <row r="915" spans="11:13">
      <c r="K915" s="17"/>
      <c r="L915" s="17"/>
      <c r="M915" s="17"/>
    </row>
    <row r="916" spans="11:13">
      <c r="K916" s="17"/>
      <c r="L916" s="17"/>
      <c r="M916" s="17"/>
    </row>
    <row r="917" spans="11:13">
      <c r="K917" s="17"/>
      <c r="L917" s="17"/>
      <c r="M917" s="17"/>
    </row>
    <row r="918" spans="11:13">
      <c r="K918" s="17"/>
      <c r="L918" s="17"/>
      <c r="M918" s="17"/>
    </row>
    <row r="919" spans="11:13">
      <c r="K919" s="17"/>
      <c r="L919" s="17"/>
      <c r="M919" s="17"/>
    </row>
    <row r="920" spans="11:13">
      <c r="K920" s="17"/>
      <c r="L920" s="17"/>
      <c r="M920" s="17"/>
    </row>
    <row r="921" spans="11:13">
      <c r="K921" s="17"/>
      <c r="L921" s="17"/>
      <c r="M921" s="17"/>
    </row>
    <row r="922" spans="11:13">
      <c r="K922" s="17"/>
      <c r="L922" s="17"/>
      <c r="M922" s="17"/>
    </row>
    <row r="923" spans="11:13">
      <c r="K923" s="17"/>
      <c r="L923" s="17"/>
      <c r="M923" s="17"/>
    </row>
    <row r="924" spans="11:13">
      <c r="K924" s="17"/>
      <c r="L924" s="17"/>
      <c r="M924" s="17"/>
    </row>
    <row r="925" spans="11:13">
      <c r="K925" s="17"/>
      <c r="L925" s="17"/>
      <c r="M925" s="17"/>
    </row>
    <row r="926" spans="11:13">
      <c r="K926" s="17"/>
      <c r="L926" s="17"/>
      <c r="M926" s="17"/>
    </row>
    <row r="927" spans="11:13">
      <c r="K927" s="17"/>
      <c r="L927" s="17"/>
      <c r="M927" s="17"/>
    </row>
    <row r="928" spans="11:13">
      <c r="K928" s="17"/>
      <c r="L928" s="17"/>
      <c r="M928" s="17"/>
    </row>
    <row r="929" spans="11:13">
      <c r="K929" s="17"/>
      <c r="L929" s="17"/>
      <c r="M929" s="17"/>
    </row>
    <row r="930" spans="11:13">
      <c r="K930" s="17"/>
      <c r="L930" s="17"/>
      <c r="M930" s="17"/>
    </row>
    <row r="931" spans="11:13">
      <c r="K931" s="17"/>
      <c r="L931" s="17"/>
      <c r="M931" s="17"/>
    </row>
    <row r="932" spans="11:13">
      <c r="K932" s="17"/>
      <c r="L932" s="17"/>
      <c r="M932" s="17"/>
    </row>
    <row r="933" spans="11:13">
      <c r="K933" s="17"/>
      <c r="L933" s="17"/>
      <c r="M933" s="17"/>
    </row>
    <row r="934" spans="11:13">
      <c r="K934" s="17"/>
      <c r="L934" s="17"/>
      <c r="M934" s="17"/>
    </row>
    <row r="935" spans="11:13">
      <c r="K935" s="17"/>
      <c r="L935" s="17"/>
      <c r="M935" s="17"/>
    </row>
    <row r="936" spans="11:13">
      <c r="K936" s="17"/>
      <c r="L936" s="17"/>
      <c r="M936" s="17"/>
    </row>
    <row r="937" spans="11:13">
      <c r="K937" s="17"/>
      <c r="L937" s="17"/>
      <c r="M937" s="17"/>
    </row>
    <row r="938" spans="11:13">
      <c r="K938" s="17"/>
      <c r="L938" s="17"/>
      <c r="M938" s="17"/>
    </row>
    <row r="939" spans="11:13">
      <c r="K939" s="17"/>
      <c r="L939" s="17"/>
      <c r="M939" s="17"/>
    </row>
    <row r="940" spans="11:13">
      <c r="K940" s="17"/>
      <c r="L940" s="17"/>
      <c r="M940" s="17"/>
    </row>
    <row r="941" spans="11:13">
      <c r="K941" s="17"/>
      <c r="L941" s="17"/>
      <c r="M941" s="17"/>
    </row>
    <row r="942" spans="11:13">
      <c r="K942" s="17"/>
      <c r="L942" s="17"/>
      <c r="M942" s="17"/>
    </row>
    <row r="943" spans="11:13">
      <c r="K943" s="17"/>
      <c r="L943" s="17"/>
      <c r="M943" s="17"/>
    </row>
    <row r="944" spans="11:13">
      <c r="K944" s="17"/>
      <c r="L944" s="17"/>
      <c r="M944" s="17"/>
    </row>
    <row r="945" spans="11:13">
      <c r="K945" s="17"/>
      <c r="L945" s="17"/>
      <c r="M945" s="17"/>
    </row>
    <row r="946" spans="11:13">
      <c r="K946" s="17"/>
      <c r="L946" s="17"/>
      <c r="M946" s="17"/>
    </row>
    <row r="947" spans="11:13">
      <c r="K947" s="17"/>
      <c r="L947" s="17"/>
      <c r="M947" s="17"/>
    </row>
    <row r="948" spans="11:13">
      <c r="K948" s="17"/>
      <c r="L948" s="17"/>
      <c r="M948" s="17"/>
    </row>
    <row r="949" spans="11:13">
      <c r="K949" s="17"/>
      <c r="L949" s="17"/>
      <c r="M949" s="17"/>
    </row>
    <row r="950" spans="11:13">
      <c r="K950" s="17"/>
      <c r="L950" s="17"/>
      <c r="M950" s="17"/>
    </row>
    <row r="951" spans="11:13">
      <c r="K951" s="17"/>
      <c r="L951" s="17"/>
      <c r="M951" s="17"/>
    </row>
    <row r="952" spans="11:13">
      <c r="K952" s="17"/>
      <c r="L952" s="17"/>
      <c r="M952" s="17"/>
    </row>
    <row r="953" spans="11:13">
      <c r="K953" s="17"/>
      <c r="L953" s="17"/>
      <c r="M953" s="17"/>
    </row>
    <row r="954" spans="11:13">
      <c r="K954" s="17"/>
      <c r="L954" s="17"/>
      <c r="M954" s="17"/>
    </row>
    <row r="955" spans="11:13">
      <c r="K955" s="17"/>
      <c r="L955" s="17"/>
      <c r="M955" s="17"/>
    </row>
    <row r="956" spans="11:13">
      <c r="K956" s="17"/>
      <c r="L956" s="17"/>
      <c r="M956" s="17"/>
    </row>
    <row r="957" spans="11:13">
      <c r="K957" s="17"/>
      <c r="L957" s="17"/>
      <c r="M957" s="17"/>
    </row>
    <row r="958" spans="11:13">
      <c r="K958" s="17"/>
      <c r="L958" s="17"/>
      <c r="M958" s="17"/>
    </row>
    <row r="959" spans="11:13">
      <c r="K959" s="17"/>
      <c r="L959" s="17"/>
      <c r="M959" s="17"/>
    </row>
    <row r="960" spans="11:13">
      <c r="K960" s="17"/>
      <c r="L960" s="17"/>
      <c r="M960" s="17"/>
    </row>
    <row r="961" spans="11:13">
      <c r="K961" s="17"/>
      <c r="L961" s="17"/>
      <c r="M961" s="17"/>
    </row>
    <row r="962" spans="11:13">
      <c r="K962" s="17"/>
      <c r="L962" s="17"/>
      <c r="M962" s="17"/>
    </row>
    <row r="963" spans="11:13">
      <c r="K963" s="17"/>
      <c r="L963" s="17"/>
      <c r="M963" s="17"/>
    </row>
    <row r="964" spans="11:13">
      <c r="K964" s="17"/>
      <c r="L964" s="17"/>
      <c r="M964" s="17"/>
    </row>
    <row r="965" spans="11:13">
      <c r="K965" s="17"/>
      <c r="L965" s="17"/>
      <c r="M965" s="17"/>
    </row>
    <row r="966" spans="11:13">
      <c r="K966" s="17"/>
      <c r="L966" s="17"/>
      <c r="M966" s="17"/>
    </row>
    <row r="967" spans="11:13">
      <c r="K967" s="17"/>
      <c r="L967" s="17"/>
      <c r="M967" s="17"/>
    </row>
    <row r="968" spans="11:13">
      <c r="K968" s="17"/>
      <c r="L968" s="17"/>
      <c r="M968" s="17"/>
    </row>
    <row r="969" spans="11:13">
      <c r="K969" s="17"/>
      <c r="L969" s="17"/>
      <c r="M969" s="17"/>
    </row>
    <row r="970" spans="11:13">
      <c r="K970" s="17"/>
      <c r="L970" s="17"/>
      <c r="M970" s="17"/>
    </row>
    <row r="971" spans="11:13">
      <c r="K971" s="17"/>
      <c r="L971" s="17"/>
      <c r="M971" s="17"/>
    </row>
    <row r="972" spans="11:13">
      <c r="K972" s="17"/>
      <c r="L972" s="17"/>
      <c r="M972" s="17"/>
    </row>
    <row r="973" spans="11:13">
      <c r="K973" s="17"/>
      <c r="L973" s="17"/>
      <c r="M973" s="17"/>
    </row>
    <row r="974" spans="11:13">
      <c r="K974" s="17"/>
      <c r="L974" s="17"/>
      <c r="M974" s="17"/>
    </row>
    <row r="975" spans="11:13">
      <c r="K975" s="17"/>
      <c r="L975" s="17"/>
      <c r="M975" s="17"/>
    </row>
    <row r="976" spans="11:13">
      <c r="K976" s="17"/>
      <c r="L976" s="17"/>
      <c r="M976" s="17"/>
    </row>
    <row r="977" spans="11:13">
      <c r="K977" s="17"/>
      <c r="L977" s="17"/>
      <c r="M977" s="17"/>
    </row>
    <row r="978" spans="11:13">
      <c r="K978" s="17"/>
      <c r="L978" s="17"/>
      <c r="M978" s="17"/>
    </row>
    <row r="979" spans="11:13">
      <c r="K979" s="17"/>
      <c r="L979" s="17"/>
      <c r="M979" s="17"/>
    </row>
    <row r="980" spans="11:13">
      <c r="K980" s="17"/>
      <c r="L980" s="17"/>
      <c r="M980" s="17"/>
    </row>
    <row r="981" spans="11:13">
      <c r="K981" s="17"/>
      <c r="L981" s="17"/>
      <c r="M981" s="17"/>
    </row>
    <row r="982" spans="11:13">
      <c r="K982" s="17"/>
      <c r="L982" s="17"/>
      <c r="M982" s="17"/>
    </row>
    <row r="983" spans="11:13">
      <c r="K983" s="17"/>
      <c r="L983" s="17"/>
      <c r="M983" s="17"/>
    </row>
    <row r="984" spans="11:13">
      <c r="K984" s="17"/>
      <c r="L984" s="17"/>
      <c r="M984" s="17"/>
    </row>
    <row r="985" spans="11:13">
      <c r="K985" s="17"/>
      <c r="L985" s="17"/>
      <c r="M985" s="17"/>
    </row>
    <row r="986" spans="11:13">
      <c r="K986" s="17"/>
      <c r="L986" s="17"/>
      <c r="M986" s="17"/>
    </row>
    <row r="987" spans="11:13">
      <c r="K987" s="17"/>
      <c r="L987" s="17"/>
      <c r="M987" s="17"/>
    </row>
    <row r="988" spans="11:13">
      <c r="K988" s="17"/>
      <c r="L988" s="17"/>
      <c r="M988" s="17"/>
    </row>
    <row r="989" spans="11:13">
      <c r="K989" s="17"/>
      <c r="L989" s="17"/>
      <c r="M989" s="17"/>
    </row>
    <row r="990" spans="11:13">
      <c r="K990" s="17"/>
      <c r="L990" s="17"/>
      <c r="M990" s="17"/>
    </row>
    <row r="991" spans="11:13">
      <c r="K991" s="17"/>
      <c r="L991" s="17"/>
      <c r="M991" s="17"/>
    </row>
    <row r="992" spans="11:13">
      <c r="K992" s="17"/>
      <c r="L992" s="17"/>
      <c r="M992" s="17"/>
    </row>
    <row r="993" spans="11:13">
      <c r="K993" s="17"/>
      <c r="L993" s="17"/>
      <c r="M993" s="17"/>
    </row>
    <row r="994" spans="11:13">
      <c r="K994" s="17"/>
      <c r="L994" s="17"/>
      <c r="M994" s="17"/>
    </row>
    <row r="995" spans="11:13">
      <c r="K995" s="17"/>
      <c r="L995" s="17"/>
      <c r="M995" s="17"/>
    </row>
    <row r="996" spans="11:13">
      <c r="K996" s="17"/>
      <c r="L996" s="17"/>
      <c r="M996" s="17"/>
    </row>
    <row r="997" spans="11:13">
      <c r="K997" s="17"/>
      <c r="L997" s="17"/>
      <c r="M997" s="17"/>
    </row>
    <row r="998" spans="11:13">
      <c r="K998" s="17"/>
      <c r="L998" s="17"/>
      <c r="M998" s="17"/>
    </row>
    <row r="999" spans="11:13">
      <c r="K999" s="17"/>
      <c r="L999" s="17"/>
      <c r="M999" s="17"/>
    </row>
    <row r="1000" spans="11:13">
      <c r="K1000" s="17"/>
      <c r="L1000" s="17"/>
      <c r="M1000" s="17"/>
    </row>
    <row r="1001" spans="11:13">
      <c r="K1001" s="17"/>
      <c r="L1001" s="17"/>
      <c r="M1001" s="17"/>
    </row>
    <row r="1002" spans="11:13">
      <c r="K1002" s="17"/>
      <c r="L1002" s="17"/>
      <c r="M1002" s="17"/>
    </row>
    <row r="1003" spans="11:13">
      <c r="K1003" s="17"/>
      <c r="L1003" s="17"/>
      <c r="M1003" s="17"/>
    </row>
    <row r="1004" spans="11:13">
      <c r="K1004" s="17"/>
      <c r="L1004" s="17"/>
      <c r="M1004" s="17"/>
    </row>
    <row r="1005" spans="11:13">
      <c r="K1005" s="17"/>
      <c r="L1005" s="17"/>
      <c r="M1005" s="17"/>
    </row>
    <row r="1006" spans="11:13">
      <c r="K1006" s="17"/>
      <c r="L1006" s="17"/>
      <c r="M1006" s="17"/>
    </row>
    <row r="1007" spans="11:13">
      <c r="K1007" s="17"/>
      <c r="L1007" s="17"/>
      <c r="M1007" s="17"/>
    </row>
    <row r="1008" spans="11:13">
      <c r="K1008" s="17"/>
      <c r="L1008" s="17"/>
      <c r="M1008" s="17"/>
    </row>
    <row r="1009" spans="11:13">
      <c r="K1009" s="17"/>
      <c r="L1009" s="17"/>
      <c r="M1009" s="17"/>
    </row>
    <row r="1010" spans="11:13">
      <c r="K1010" s="17"/>
      <c r="L1010" s="17"/>
      <c r="M1010" s="17"/>
    </row>
    <row r="1011" spans="11:13">
      <c r="K1011" s="17"/>
      <c r="L1011" s="17"/>
      <c r="M1011" s="17"/>
    </row>
    <row r="1012" spans="11:13">
      <c r="K1012" s="17"/>
      <c r="L1012" s="17"/>
      <c r="M1012" s="17"/>
    </row>
    <row r="1013" spans="11:13">
      <c r="K1013" s="17"/>
      <c r="L1013" s="17"/>
      <c r="M1013" s="17"/>
    </row>
    <row r="1014" spans="11:13">
      <c r="K1014" s="17"/>
      <c r="L1014" s="17"/>
      <c r="M1014" s="17"/>
    </row>
    <row r="1015" spans="11:13">
      <c r="K1015" s="17"/>
      <c r="L1015" s="17"/>
      <c r="M1015" s="17"/>
    </row>
    <row r="1016" spans="11:13">
      <c r="K1016" s="17"/>
      <c r="L1016" s="17"/>
      <c r="M1016" s="17"/>
    </row>
    <row r="1017" spans="11:13">
      <c r="K1017" s="17"/>
      <c r="L1017" s="17"/>
      <c r="M1017" s="17"/>
    </row>
    <row r="1018" spans="11:13">
      <c r="K1018" s="17"/>
      <c r="L1018" s="17"/>
      <c r="M1018" s="17"/>
    </row>
    <row r="1019" spans="11:13">
      <c r="K1019" s="17"/>
      <c r="L1019" s="17"/>
      <c r="M1019" s="17"/>
    </row>
    <row r="1020" spans="11:13">
      <c r="K1020" s="17"/>
      <c r="L1020" s="17"/>
      <c r="M1020" s="17"/>
    </row>
    <row r="1021" spans="11:13">
      <c r="K1021" s="17"/>
      <c r="L1021" s="17"/>
      <c r="M1021" s="17"/>
    </row>
    <row r="1022" spans="11:13">
      <c r="K1022" s="17"/>
      <c r="L1022" s="17"/>
      <c r="M1022" s="17"/>
    </row>
    <row r="1023" spans="11:13">
      <c r="K1023" s="17"/>
      <c r="L1023" s="17"/>
      <c r="M1023" s="17"/>
    </row>
    <row r="1024" spans="11:13">
      <c r="K1024" s="17"/>
      <c r="L1024" s="17"/>
      <c r="M1024" s="17"/>
    </row>
    <row r="1025" spans="11:13">
      <c r="K1025" s="17"/>
      <c r="L1025" s="17"/>
      <c r="M1025" s="17"/>
    </row>
    <row r="1026" spans="11:13">
      <c r="K1026" s="17"/>
      <c r="L1026" s="17"/>
      <c r="M1026" s="17"/>
    </row>
    <row r="1027" spans="11:13">
      <c r="K1027" s="17"/>
      <c r="L1027" s="17"/>
      <c r="M1027" s="17"/>
    </row>
    <row r="1028" spans="11:13">
      <c r="K1028" s="17"/>
      <c r="L1028" s="17"/>
      <c r="M1028" s="17"/>
    </row>
    <row r="1029" spans="11:13">
      <c r="K1029" s="17"/>
      <c r="L1029" s="17"/>
      <c r="M1029" s="17"/>
    </row>
    <row r="1030" spans="11:13">
      <c r="K1030" s="17"/>
      <c r="L1030" s="17"/>
      <c r="M1030" s="17"/>
    </row>
    <row r="1031" spans="11:13">
      <c r="K1031" s="17"/>
      <c r="L1031" s="17"/>
      <c r="M1031" s="17"/>
    </row>
    <row r="1032" spans="11:13">
      <c r="K1032" s="17"/>
      <c r="L1032" s="17"/>
      <c r="M1032" s="17"/>
    </row>
    <row r="1033" spans="11:13">
      <c r="K1033" s="17"/>
      <c r="L1033" s="17"/>
      <c r="M1033" s="17"/>
    </row>
    <row r="1034" spans="11:13">
      <c r="K1034" s="17"/>
      <c r="L1034" s="17"/>
      <c r="M1034" s="17"/>
    </row>
    <row r="1035" spans="11:13">
      <c r="K1035" s="17"/>
      <c r="L1035" s="17"/>
      <c r="M1035" s="17"/>
    </row>
    <row r="1036" spans="11:13">
      <c r="K1036" s="17"/>
      <c r="L1036" s="17"/>
      <c r="M1036" s="17"/>
    </row>
    <row r="1037" spans="11:13">
      <c r="K1037" s="17"/>
      <c r="L1037" s="17"/>
      <c r="M1037" s="17"/>
    </row>
    <row r="1038" spans="11:13">
      <c r="K1038" s="17"/>
      <c r="L1038" s="17"/>
      <c r="M1038" s="17"/>
    </row>
    <row r="1039" spans="11:13">
      <c r="K1039" s="17"/>
      <c r="L1039" s="17"/>
      <c r="M1039" s="17"/>
    </row>
    <row r="1040" spans="11:13">
      <c r="K1040" s="17"/>
      <c r="L1040" s="17"/>
      <c r="M1040" s="17"/>
    </row>
    <row r="1041" spans="11:13">
      <c r="K1041" s="17"/>
      <c r="L1041" s="17"/>
      <c r="M1041" s="17"/>
    </row>
    <row r="1042" spans="11:13">
      <c r="K1042" s="17"/>
      <c r="L1042" s="17"/>
      <c r="M1042" s="17"/>
    </row>
    <row r="1043" spans="11:13">
      <c r="K1043" s="17"/>
      <c r="L1043" s="17"/>
      <c r="M1043" s="17"/>
    </row>
    <row r="1044" spans="11:13">
      <c r="K1044" s="17"/>
      <c r="L1044" s="17"/>
      <c r="M1044" s="17"/>
    </row>
    <row r="1045" spans="11:13">
      <c r="K1045" s="17"/>
      <c r="L1045" s="17"/>
      <c r="M1045" s="17"/>
    </row>
    <row r="1046" spans="11:13">
      <c r="K1046" s="17"/>
      <c r="L1046" s="17"/>
      <c r="M1046" s="17"/>
    </row>
    <row r="1047" spans="11:13">
      <c r="K1047" s="17"/>
      <c r="L1047" s="17"/>
      <c r="M1047" s="17"/>
    </row>
    <row r="1048" spans="11:13">
      <c r="K1048" s="17"/>
      <c r="L1048" s="17"/>
      <c r="M1048" s="17"/>
    </row>
    <row r="1049" spans="11:13">
      <c r="K1049" s="17"/>
      <c r="L1049" s="17"/>
      <c r="M1049" s="17"/>
    </row>
    <row r="1050" spans="11:13">
      <c r="K1050" s="17"/>
      <c r="L1050" s="17"/>
      <c r="M1050" s="17"/>
    </row>
    <row r="1051" spans="11:13">
      <c r="K1051" s="17"/>
      <c r="L1051" s="17"/>
      <c r="M1051" s="17"/>
    </row>
    <row r="1052" spans="11:13">
      <c r="K1052" s="17"/>
      <c r="L1052" s="17"/>
      <c r="M1052" s="17"/>
    </row>
    <row r="1053" spans="11:13">
      <c r="K1053" s="17"/>
      <c r="L1053" s="17"/>
      <c r="M1053" s="17"/>
    </row>
    <row r="1054" spans="11:13">
      <c r="K1054" s="17"/>
      <c r="L1054" s="17"/>
      <c r="M1054" s="17"/>
    </row>
    <row r="1055" spans="11:13">
      <c r="K1055" s="17"/>
      <c r="L1055" s="17"/>
      <c r="M1055" s="17"/>
    </row>
    <row r="1056" spans="11:13">
      <c r="K1056" s="17"/>
      <c r="L1056" s="17"/>
      <c r="M1056" s="17"/>
    </row>
    <row r="1057" spans="11:13">
      <c r="K1057" s="17"/>
      <c r="L1057" s="17"/>
      <c r="M1057" s="17"/>
    </row>
    <row r="1058" spans="11:13">
      <c r="K1058" s="17"/>
      <c r="L1058" s="17"/>
      <c r="M1058" s="17"/>
    </row>
    <row r="1059" spans="11:13">
      <c r="K1059" s="17"/>
      <c r="L1059" s="17"/>
      <c r="M1059" s="17"/>
    </row>
    <row r="1060" spans="11:13">
      <c r="K1060" s="17"/>
      <c r="L1060" s="17"/>
      <c r="M1060" s="17"/>
    </row>
    <row r="1061" spans="11:13">
      <c r="K1061" s="17"/>
      <c r="L1061" s="17"/>
      <c r="M1061" s="17"/>
    </row>
    <row r="1062" spans="11:13">
      <c r="K1062" s="17"/>
      <c r="L1062" s="17"/>
      <c r="M1062" s="17"/>
    </row>
    <row r="1063" spans="11:13">
      <c r="K1063" s="17"/>
      <c r="L1063" s="17"/>
      <c r="M1063" s="17"/>
    </row>
    <row r="1064" spans="11:13">
      <c r="K1064" s="17"/>
      <c r="L1064" s="17"/>
      <c r="M1064" s="17"/>
    </row>
    <row r="1065" spans="11:13">
      <c r="K1065" s="17"/>
      <c r="L1065" s="17"/>
      <c r="M1065" s="17"/>
    </row>
    <row r="1066" spans="11:13">
      <c r="K1066" s="17"/>
      <c r="L1066" s="17"/>
      <c r="M1066" s="17"/>
    </row>
    <row r="1067" spans="11:13">
      <c r="K1067" s="17"/>
      <c r="L1067" s="17"/>
      <c r="M1067" s="17"/>
    </row>
    <row r="1068" spans="11:13">
      <c r="K1068" s="17"/>
      <c r="L1068" s="17"/>
      <c r="M1068" s="17"/>
    </row>
    <row r="1069" spans="11:13">
      <c r="K1069" s="17"/>
      <c r="L1069" s="17"/>
      <c r="M1069" s="17"/>
    </row>
    <row r="1070" spans="11:13">
      <c r="K1070" s="17"/>
      <c r="L1070" s="17"/>
      <c r="M1070" s="17"/>
    </row>
    <row r="1071" spans="11:13">
      <c r="K1071" s="17"/>
      <c r="L1071" s="17"/>
      <c r="M1071" s="17"/>
    </row>
    <row r="1072" spans="11:13">
      <c r="K1072" s="17"/>
      <c r="L1072" s="17"/>
      <c r="M1072" s="17"/>
    </row>
    <row r="1073" spans="11:13">
      <c r="K1073" s="17"/>
      <c r="L1073" s="17"/>
      <c r="M1073" s="17"/>
    </row>
    <row r="1074" spans="11:13">
      <c r="K1074" s="17"/>
      <c r="L1074" s="17"/>
      <c r="M1074" s="17"/>
    </row>
    <row r="1075" spans="11:13">
      <c r="K1075" s="17"/>
      <c r="L1075" s="17"/>
      <c r="M1075" s="17"/>
    </row>
    <row r="1076" spans="11:13">
      <c r="K1076" s="17"/>
      <c r="L1076" s="17"/>
      <c r="M1076" s="17"/>
    </row>
    <row r="1077" spans="11:13">
      <c r="K1077" s="17"/>
      <c r="L1077" s="17"/>
      <c r="M1077" s="17"/>
    </row>
    <row r="1078" spans="11:13">
      <c r="K1078" s="17"/>
      <c r="L1078" s="17"/>
      <c r="M1078" s="17"/>
    </row>
    <row r="1079" spans="11:13">
      <c r="K1079" s="17"/>
      <c r="L1079" s="17"/>
      <c r="M1079" s="17"/>
    </row>
    <row r="1080" spans="11:13">
      <c r="K1080" s="17"/>
      <c r="L1080" s="17"/>
      <c r="M1080" s="17"/>
    </row>
    <row r="1081" spans="11:13">
      <c r="K1081" s="17"/>
      <c r="L1081" s="17"/>
      <c r="M1081" s="17"/>
    </row>
    <row r="1082" spans="11:13">
      <c r="K1082" s="17"/>
      <c r="L1082" s="17"/>
      <c r="M1082" s="17"/>
    </row>
    <row r="1083" spans="11:13">
      <c r="K1083" s="17"/>
      <c r="L1083" s="17"/>
      <c r="M1083" s="17"/>
    </row>
    <row r="1084" spans="11:13">
      <c r="K1084" s="17"/>
      <c r="L1084" s="17"/>
      <c r="M1084" s="17"/>
    </row>
    <row r="1085" spans="11:13">
      <c r="K1085" s="17"/>
      <c r="L1085" s="17"/>
      <c r="M1085" s="17"/>
    </row>
    <row r="1086" spans="11:13">
      <c r="K1086" s="17"/>
      <c r="L1086" s="17"/>
      <c r="M1086" s="17"/>
    </row>
    <row r="1087" spans="11:13">
      <c r="K1087" s="17"/>
      <c r="L1087" s="17"/>
      <c r="M1087" s="17"/>
    </row>
    <row r="1088" spans="11:13">
      <c r="K1088" s="17"/>
      <c r="L1088" s="17"/>
      <c r="M1088" s="17"/>
    </row>
    <row r="1089" spans="11:13">
      <c r="K1089" s="17"/>
      <c r="L1089" s="17"/>
      <c r="M1089" s="17"/>
    </row>
    <row r="1090" spans="11:13">
      <c r="K1090" s="17"/>
      <c r="L1090" s="17"/>
      <c r="M1090" s="17"/>
    </row>
    <row r="1091" spans="11:13">
      <c r="K1091" s="17"/>
      <c r="L1091" s="17"/>
      <c r="M1091" s="17"/>
    </row>
    <row r="1092" spans="11:13">
      <c r="K1092" s="17"/>
      <c r="L1092" s="17"/>
      <c r="M1092" s="17"/>
    </row>
    <row r="1093" spans="11:13">
      <c r="K1093" s="17"/>
      <c r="L1093" s="17"/>
      <c r="M1093" s="17"/>
    </row>
    <row r="1094" spans="11:13">
      <c r="K1094" s="17"/>
      <c r="L1094" s="17"/>
      <c r="M1094" s="17"/>
    </row>
    <row r="1095" spans="11:13">
      <c r="K1095" s="17"/>
      <c r="L1095" s="17"/>
      <c r="M1095" s="17"/>
    </row>
    <row r="1096" spans="11:13">
      <c r="K1096" s="17"/>
      <c r="L1096" s="17"/>
      <c r="M1096" s="17"/>
    </row>
    <row r="1097" spans="11:13">
      <c r="K1097" s="17"/>
      <c r="L1097" s="17"/>
      <c r="M1097" s="17"/>
    </row>
    <row r="1098" spans="11:13">
      <c r="K1098" s="17"/>
      <c r="L1098" s="17"/>
      <c r="M1098" s="17"/>
    </row>
    <row r="1099" spans="11:13">
      <c r="K1099" s="17"/>
      <c r="L1099" s="17"/>
      <c r="M1099" s="17"/>
    </row>
    <row r="1100" spans="11:13">
      <c r="K1100" s="17"/>
      <c r="L1100" s="17"/>
      <c r="M1100" s="17"/>
    </row>
    <row r="1101" spans="11:13">
      <c r="K1101" s="17"/>
      <c r="L1101" s="17"/>
      <c r="M1101" s="17"/>
    </row>
    <row r="1102" spans="11:13">
      <c r="K1102" s="17"/>
      <c r="L1102" s="17"/>
      <c r="M1102" s="17"/>
    </row>
    <row r="1103" spans="11:13">
      <c r="K1103" s="17"/>
      <c r="L1103" s="17"/>
      <c r="M1103" s="17"/>
    </row>
    <row r="1104" spans="11:13">
      <c r="K1104" s="17"/>
      <c r="L1104" s="17"/>
      <c r="M1104" s="17"/>
    </row>
    <row r="1105" spans="11:13">
      <c r="K1105" s="17"/>
      <c r="L1105" s="17"/>
      <c r="M1105" s="17"/>
    </row>
    <row r="1106" spans="11:13">
      <c r="K1106" s="17"/>
      <c r="L1106" s="17"/>
      <c r="M1106" s="17"/>
    </row>
    <row r="1107" spans="11:13">
      <c r="K1107" s="17"/>
      <c r="L1107" s="17"/>
      <c r="M1107" s="17"/>
    </row>
    <row r="1108" spans="11:13">
      <c r="K1108" s="17"/>
      <c r="L1108" s="17"/>
      <c r="M1108" s="17"/>
    </row>
    <row r="1109" spans="11:13">
      <c r="K1109" s="17"/>
      <c r="L1109" s="17"/>
      <c r="M1109" s="17"/>
    </row>
    <row r="1110" spans="11:13">
      <c r="K1110" s="17"/>
      <c r="L1110" s="17"/>
      <c r="M1110" s="17"/>
    </row>
    <row r="1111" spans="11:13">
      <c r="K1111" s="17"/>
      <c r="L1111" s="17"/>
      <c r="M1111" s="17"/>
    </row>
    <row r="1112" spans="11:13">
      <c r="K1112" s="17"/>
      <c r="L1112" s="17"/>
      <c r="M1112" s="17"/>
    </row>
    <row r="1113" spans="11:13">
      <c r="K1113" s="17"/>
      <c r="L1113" s="17"/>
      <c r="M1113" s="17"/>
    </row>
    <row r="1114" spans="11:13">
      <c r="K1114" s="17"/>
      <c r="L1114" s="17"/>
      <c r="M1114" s="17"/>
    </row>
    <row r="1115" spans="11:13">
      <c r="K1115" s="17"/>
      <c r="L1115" s="17"/>
      <c r="M1115" s="17"/>
    </row>
    <row r="1116" spans="11:13">
      <c r="K1116" s="17"/>
      <c r="L1116" s="17"/>
      <c r="M1116" s="17"/>
    </row>
    <row r="1117" spans="11:13">
      <c r="K1117" s="17"/>
      <c r="L1117" s="17"/>
      <c r="M1117" s="17"/>
    </row>
    <row r="1118" spans="11:13">
      <c r="K1118" s="17"/>
      <c r="L1118" s="17"/>
      <c r="M1118" s="17"/>
    </row>
    <row r="1119" spans="11:13">
      <c r="K1119" s="17"/>
      <c r="L1119" s="17"/>
      <c r="M1119" s="17"/>
    </row>
    <row r="1120" spans="11:13">
      <c r="K1120" s="17"/>
      <c r="L1120" s="17"/>
      <c r="M1120" s="17"/>
    </row>
    <row r="1121" spans="11:13">
      <c r="K1121" s="17"/>
      <c r="L1121" s="17"/>
      <c r="M1121" s="17"/>
    </row>
    <row r="1122" spans="11:13">
      <c r="K1122" s="17"/>
      <c r="L1122" s="17"/>
      <c r="M1122" s="17"/>
    </row>
    <row r="1123" spans="11:13">
      <c r="K1123" s="17"/>
      <c r="L1123" s="17"/>
      <c r="M1123" s="17"/>
    </row>
    <row r="1124" spans="11:13">
      <c r="K1124" s="17"/>
      <c r="L1124" s="17"/>
      <c r="M1124" s="17"/>
    </row>
    <row r="1125" spans="11:13">
      <c r="K1125" s="17"/>
      <c r="L1125" s="17"/>
      <c r="M1125" s="17"/>
    </row>
    <row r="1126" spans="11:13">
      <c r="K1126" s="17"/>
      <c r="L1126" s="17"/>
      <c r="M1126" s="17"/>
    </row>
    <row r="1127" spans="11:13">
      <c r="K1127" s="17"/>
      <c r="L1127" s="17"/>
      <c r="M1127" s="17"/>
    </row>
    <row r="1128" spans="11:13">
      <c r="K1128" s="17"/>
      <c r="L1128" s="17"/>
      <c r="M1128" s="17"/>
    </row>
    <row r="1129" spans="11:13">
      <c r="K1129" s="17"/>
      <c r="L1129" s="17"/>
      <c r="M1129" s="17"/>
    </row>
    <row r="1130" spans="11:13">
      <c r="K1130" s="17"/>
      <c r="L1130" s="17"/>
      <c r="M1130" s="17"/>
    </row>
    <row r="1131" spans="11:13">
      <c r="K1131" s="17"/>
      <c r="L1131" s="17"/>
      <c r="M1131" s="17"/>
    </row>
    <row r="1132" spans="11:13">
      <c r="K1132" s="17"/>
      <c r="L1132" s="17"/>
      <c r="M1132" s="17"/>
    </row>
    <row r="1133" spans="11:13">
      <c r="K1133" s="17"/>
      <c r="L1133" s="17"/>
      <c r="M1133" s="17"/>
    </row>
    <row r="1134" spans="11:13">
      <c r="K1134" s="17"/>
      <c r="L1134" s="17"/>
      <c r="M1134" s="17"/>
    </row>
    <row r="1135" spans="11:13">
      <c r="K1135" s="17"/>
      <c r="L1135" s="17"/>
      <c r="M1135" s="17"/>
    </row>
    <row r="1136" spans="11:13">
      <c r="K1136" s="17"/>
      <c r="L1136" s="17"/>
      <c r="M1136" s="17"/>
    </row>
    <row r="1137" spans="11:13">
      <c r="K1137" s="17"/>
      <c r="L1137" s="17"/>
      <c r="M1137" s="17"/>
    </row>
    <row r="1138" spans="11:13">
      <c r="K1138" s="17"/>
      <c r="L1138" s="17"/>
      <c r="M1138" s="17"/>
    </row>
    <row r="1139" spans="11:13">
      <c r="K1139" s="17"/>
      <c r="L1139" s="17"/>
      <c r="M1139" s="17"/>
    </row>
    <row r="1140" spans="11:13">
      <c r="K1140" s="17"/>
      <c r="L1140" s="17"/>
      <c r="M1140" s="17"/>
    </row>
    <row r="1141" spans="11:13">
      <c r="K1141" s="17"/>
      <c r="L1141" s="17"/>
      <c r="M1141" s="17"/>
    </row>
    <row r="1142" spans="11:13">
      <c r="K1142" s="17"/>
      <c r="L1142" s="17"/>
      <c r="M1142" s="17"/>
    </row>
    <row r="1143" spans="11:13">
      <c r="K1143" s="17"/>
      <c r="L1143" s="17"/>
      <c r="M1143" s="17"/>
    </row>
    <row r="1144" spans="11:13">
      <c r="K1144" s="17"/>
      <c r="L1144" s="17"/>
      <c r="M1144" s="17"/>
    </row>
    <row r="1145" spans="11:13">
      <c r="K1145" s="17"/>
      <c r="L1145" s="17"/>
      <c r="M1145" s="17"/>
    </row>
    <row r="1146" spans="11:13">
      <c r="K1146" s="17"/>
      <c r="L1146" s="17"/>
      <c r="M1146" s="17"/>
    </row>
    <row r="1147" spans="11:13">
      <c r="K1147" s="17"/>
      <c r="L1147" s="17"/>
      <c r="M1147" s="17"/>
    </row>
    <row r="1148" spans="11:13">
      <c r="K1148" s="17"/>
      <c r="L1148" s="17"/>
      <c r="M1148" s="17"/>
    </row>
    <row r="1149" spans="11:13">
      <c r="K1149" s="17"/>
      <c r="L1149" s="17"/>
      <c r="M1149" s="17"/>
    </row>
    <row r="1150" spans="11:13">
      <c r="K1150" s="17"/>
      <c r="L1150" s="17"/>
      <c r="M1150" s="17"/>
    </row>
    <row r="1151" spans="11:13">
      <c r="K1151" s="17"/>
      <c r="L1151" s="17"/>
      <c r="M1151" s="17"/>
    </row>
    <row r="1152" spans="11:13">
      <c r="K1152" s="17"/>
      <c r="L1152" s="17"/>
      <c r="M1152" s="17"/>
    </row>
    <row r="1153" spans="11:13">
      <c r="K1153" s="17"/>
      <c r="L1153" s="17"/>
      <c r="M1153" s="17"/>
    </row>
    <row r="1154" spans="11:13">
      <c r="K1154" s="17"/>
      <c r="L1154" s="17"/>
      <c r="M1154" s="17"/>
    </row>
    <row r="1155" spans="11:13">
      <c r="K1155" s="17"/>
      <c r="L1155" s="17"/>
      <c r="M1155" s="17"/>
    </row>
    <row r="1156" spans="11:13">
      <c r="K1156" s="17"/>
      <c r="L1156" s="17"/>
      <c r="M1156" s="17"/>
    </row>
    <row r="1157" spans="11:13">
      <c r="K1157" s="17"/>
      <c r="L1157" s="17"/>
      <c r="M1157" s="17"/>
    </row>
    <row r="1158" spans="11:13">
      <c r="K1158" s="17"/>
      <c r="L1158" s="17"/>
      <c r="M1158" s="17"/>
    </row>
    <row r="1159" spans="11:13">
      <c r="K1159" s="17"/>
      <c r="L1159" s="17"/>
      <c r="M1159" s="17"/>
    </row>
    <row r="1160" spans="11:13">
      <c r="K1160" s="17"/>
      <c r="L1160" s="17"/>
      <c r="M1160" s="17"/>
    </row>
    <row r="1161" spans="11:13">
      <c r="K1161" s="17"/>
      <c r="L1161" s="17"/>
      <c r="M1161" s="17"/>
    </row>
    <row r="1162" spans="11:13">
      <c r="K1162" s="17"/>
      <c r="L1162" s="17"/>
      <c r="M1162" s="17"/>
    </row>
    <row r="1163" spans="11:13">
      <c r="K1163" s="17"/>
      <c r="L1163" s="17"/>
      <c r="M1163" s="17"/>
    </row>
    <row r="1164" spans="11:13">
      <c r="K1164" s="17"/>
      <c r="L1164" s="17"/>
      <c r="M1164" s="17"/>
    </row>
    <row r="1165" spans="11:13">
      <c r="K1165" s="17"/>
      <c r="L1165" s="17"/>
      <c r="M1165" s="17"/>
    </row>
    <row r="1166" spans="11:13">
      <c r="K1166" s="17"/>
      <c r="L1166" s="17"/>
      <c r="M1166" s="17"/>
    </row>
    <row r="1167" spans="11:13">
      <c r="K1167" s="17"/>
      <c r="L1167" s="17"/>
      <c r="M1167" s="17"/>
    </row>
    <row r="1168" spans="11:13">
      <c r="K1168" s="17"/>
      <c r="L1168" s="17"/>
      <c r="M1168" s="17"/>
    </row>
    <row r="1169" spans="11:13">
      <c r="K1169" s="17"/>
      <c r="L1169" s="17"/>
      <c r="M1169" s="17"/>
    </row>
    <row r="1170" spans="11:13">
      <c r="K1170" s="17"/>
      <c r="L1170" s="17"/>
      <c r="M1170" s="17"/>
    </row>
    <row r="1171" spans="11:13">
      <c r="K1171" s="17"/>
      <c r="L1171" s="17"/>
      <c r="M1171" s="17"/>
    </row>
    <row r="1172" spans="11:13">
      <c r="K1172" s="17"/>
      <c r="L1172" s="17"/>
      <c r="M1172" s="17"/>
    </row>
    <row r="1173" spans="11:13">
      <c r="K1173" s="17"/>
      <c r="L1173" s="17"/>
      <c r="M1173" s="17"/>
    </row>
    <row r="1174" spans="11:13">
      <c r="K1174" s="17"/>
      <c r="L1174" s="17"/>
      <c r="M1174" s="17"/>
    </row>
    <row r="1175" spans="11:13">
      <c r="K1175" s="17"/>
      <c r="L1175" s="17"/>
      <c r="M1175" s="17"/>
    </row>
    <row r="1176" spans="11:13">
      <c r="K1176" s="17"/>
      <c r="L1176" s="17"/>
      <c r="M1176" s="17"/>
    </row>
    <row r="1177" spans="11:13">
      <c r="K1177" s="17"/>
      <c r="L1177" s="17"/>
      <c r="M1177" s="17"/>
    </row>
    <row r="1178" spans="11:13">
      <c r="K1178" s="17"/>
      <c r="L1178" s="17"/>
      <c r="M1178" s="17"/>
    </row>
    <row r="1179" spans="11:13">
      <c r="K1179" s="17"/>
      <c r="L1179" s="17"/>
      <c r="M1179" s="17"/>
    </row>
    <row r="1180" spans="11:13">
      <c r="K1180" s="17"/>
      <c r="L1180" s="17"/>
      <c r="M1180" s="17"/>
    </row>
    <row r="1181" spans="11:13">
      <c r="K1181" s="17"/>
      <c r="L1181" s="17"/>
      <c r="M1181" s="17"/>
    </row>
    <row r="1182" spans="11:13">
      <c r="K1182" s="17"/>
      <c r="L1182" s="17"/>
      <c r="M1182" s="17"/>
    </row>
    <row r="1183" spans="11:13">
      <c r="K1183" s="17"/>
      <c r="L1183" s="17"/>
      <c r="M1183" s="17"/>
    </row>
    <row r="1184" spans="11:13">
      <c r="K1184" s="17"/>
      <c r="L1184" s="17"/>
      <c r="M1184" s="17"/>
    </row>
    <row r="1185" spans="11:13">
      <c r="K1185" s="17"/>
      <c r="L1185" s="17"/>
      <c r="M1185" s="17"/>
    </row>
    <row r="1186" spans="11:13">
      <c r="K1186" s="17"/>
      <c r="L1186" s="17"/>
      <c r="M1186" s="17"/>
    </row>
    <row r="1187" spans="11:13">
      <c r="K1187" s="17"/>
      <c r="L1187" s="17"/>
      <c r="M1187" s="17"/>
    </row>
    <row r="1188" spans="11:13">
      <c r="K1188" s="17"/>
      <c r="L1188" s="17"/>
      <c r="M1188" s="17"/>
    </row>
    <row r="1189" spans="11:13">
      <c r="K1189" s="17"/>
      <c r="L1189" s="17"/>
      <c r="M1189" s="17"/>
    </row>
    <row r="1190" spans="11:13">
      <c r="K1190" s="17"/>
      <c r="L1190" s="17"/>
      <c r="M1190" s="17"/>
    </row>
    <row r="1191" spans="11:13">
      <c r="K1191" s="17"/>
      <c r="L1191" s="17"/>
      <c r="M1191" s="17"/>
    </row>
    <row r="1192" spans="11:13">
      <c r="K1192" s="17"/>
      <c r="L1192" s="17"/>
      <c r="M1192" s="17"/>
    </row>
    <row r="1193" spans="11:13">
      <c r="K1193" s="17"/>
      <c r="L1193" s="17"/>
      <c r="M1193" s="17"/>
    </row>
    <row r="1194" spans="11:13">
      <c r="K1194" s="17"/>
      <c r="L1194" s="17"/>
      <c r="M1194" s="17"/>
    </row>
    <row r="1195" spans="11:13">
      <c r="K1195" s="17"/>
      <c r="L1195" s="17"/>
      <c r="M1195" s="17"/>
    </row>
    <row r="1196" spans="11:13">
      <c r="K1196" s="17"/>
      <c r="L1196" s="17"/>
      <c r="M1196" s="17"/>
    </row>
    <row r="1197" spans="11:13">
      <c r="K1197" s="17"/>
      <c r="L1197" s="17"/>
      <c r="M1197" s="17"/>
    </row>
    <row r="1198" spans="11:13">
      <c r="K1198" s="17"/>
      <c r="L1198" s="17"/>
      <c r="M1198" s="17"/>
    </row>
    <row r="1199" spans="11:13">
      <c r="K1199" s="17"/>
      <c r="L1199" s="17"/>
      <c r="M1199" s="17"/>
    </row>
    <row r="1200" spans="11:13">
      <c r="K1200" s="17"/>
      <c r="L1200" s="17"/>
      <c r="M1200" s="17"/>
    </row>
    <row r="1201" spans="11:13">
      <c r="K1201" s="17"/>
      <c r="L1201" s="17"/>
      <c r="M1201" s="17"/>
    </row>
    <row r="1202" spans="11:13">
      <c r="K1202" s="17"/>
      <c r="L1202" s="17"/>
      <c r="M1202" s="17"/>
    </row>
    <row r="1203" spans="11:13">
      <c r="K1203" s="17"/>
      <c r="L1203" s="17"/>
      <c r="M1203" s="17"/>
    </row>
    <row r="1204" spans="11:13">
      <c r="K1204" s="17"/>
      <c r="L1204" s="17"/>
      <c r="M1204" s="17"/>
    </row>
    <row r="1205" spans="11:13">
      <c r="K1205" s="17"/>
      <c r="L1205" s="17"/>
      <c r="M1205" s="17"/>
    </row>
    <row r="1206" spans="11:13">
      <c r="K1206" s="17"/>
      <c r="L1206" s="17"/>
      <c r="M1206" s="17"/>
    </row>
    <row r="1207" spans="11:13">
      <c r="K1207" s="17"/>
      <c r="L1207" s="17"/>
      <c r="M1207" s="17"/>
    </row>
    <row r="1208" spans="11:13">
      <c r="K1208" s="17"/>
      <c r="L1208" s="17"/>
      <c r="M1208" s="17"/>
    </row>
    <row r="1209" spans="11:13">
      <c r="K1209" s="17"/>
      <c r="L1209" s="17"/>
      <c r="M1209" s="17"/>
    </row>
    <row r="1210" spans="11:13">
      <c r="K1210" s="17"/>
      <c r="L1210" s="17"/>
      <c r="M1210" s="17"/>
    </row>
    <row r="1211" spans="11:13">
      <c r="K1211" s="17"/>
      <c r="L1211" s="17"/>
      <c r="M1211" s="17"/>
    </row>
    <row r="1212" spans="11:13">
      <c r="K1212" s="17"/>
      <c r="L1212" s="17"/>
      <c r="M1212" s="17"/>
    </row>
    <row r="1213" spans="11:13">
      <c r="K1213" s="17"/>
      <c r="L1213" s="17"/>
      <c r="M1213" s="17"/>
    </row>
    <row r="1214" spans="11:13">
      <c r="K1214" s="17"/>
      <c r="L1214" s="17"/>
      <c r="M1214" s="17"/>
    </row>
    <row r="1215" spans="11:13">
      <c r="K1215" s="17"/>
      <c r="L1215" s="17"/>
      <c r="M1215" s="17"/>
    </row>
    <row r="1216" spans="11:13">
      <c r="K1216" s="17"/>
      <c r="L1216" s="17"/>
      <c r="M1216" s="17"/>
    </row>
    <row r="1217" spans="11:13">
      <c r="K1217" s="17"/>
      <c r="L1217" s="17"/>
      <c r="M1217" s="17"/>
    </row>
    <row r="1218" spans="11:13">
      <c r="K1218" s="17"/>
      <c r="L1218" s="17"/>
      <c r="M1218" s="17"/>
    </row>
    <row r="1219" spans="11:13">
      <c r="K1219" s="17"/>
      <c r="L1219" s="17"/>
      <c r="M1219" s="17"/>
    </row>
    <row r="1220" spans="11:13">
      <c r="K1220" s="17"/>
      <c r="L1220" s="17"/>
      <c r="M1220" s="17"/>
    </row>
    <row r="1221" spans="11:13">
      <c r="K1221" s="17"/>
      <c r="L1221" s="17"/>
      <c r="M1221" s="17"/>
    </row>
    <row r="1222" spans="11:13">
      <c r="K1222" s="17"/>
      <c r="L1222" s="17"/>
      <c r="M1222" s="17"/>
    </row>
    <row r="1223" spans="11:13">
      <c r="K1223" s="17"/>
      <c r="L1223" s="17"/>
      <c r="M1223" s="17"/>
    </row>
    <row r="1224" spans="11:13">
      <c r="K1224" s="17"/>
      <c r="L1224" s="17"/>
      <c r="M1224" s="17"/>
    </row>
    <row r="1225" spans="11:13">
      <c r="K1225" s="17"/>
      <c r="L1225" s="17"/>
      <c r="M1225" s="17"/>
    </row>
    <row r="1226" spans="11:13">
      <c r="K1226" s="17"/>
      <c r="L1226" s="17"/>
      <c r="M1226" s="17"/>
    </row>
    <row r="1227" spans="11:13">
      <c r="K1227" s="17"/>
      <c r="L1227" s="17"/>
      <c r="M1227" s="17"/>
    </row>
    <row r="1228" spans="11:13">
      <c r="K1228" s="17"/>
      <c r="L1228" s="17"/>
      <c r="M1228" s="17"/>
    </row>
    <row r="1229" spans="11:13">
      <c r="K1229" s="17"/>
      <c r="L1229" s="17"/>
      <c r="M1229" s="17"/>
    </row>
    <row r="1230" spans="11:13">
      <c r="K1230" s="17"/>
      <c r="L1230" s="17"/>
      <c r="M1230" s="17"/>
    </row>
    <row r="1231" spans="11:13">
      <c r="K1231" s="17"/>
      <c r="L1231" s="17"/>
      <c r="M1231" s="17"/>
    </row>
    <row r="1232" spans="11:13">
      <c r="K1232" s="17"/>
      <c r="L1232" s="17"/>
      <c r="M1232" s="17"/>
    </row>
    <row r="1233" spans="11:13">
      <c r="K1233" s="17"/>
      <c r="L1233" s="17"/>
      <c r="M1233" s="17"/>
    </row>
    <row r="1234" spans="11:13">
      <c r="K1234" s="17"/>
      <c r="L1234" s="17"/>
      <c r="M1234" s="17"/>
    </row>
    <row r="1235" spans="11:13">
      <c r="K1235" s="17"/>
      <c r="L1235" s="17"/>
      <c r="M1235" s="17"/>
    </row>
    <row r="1236" spans="11:13">
      <c r="K1236" s="17"/>
      <c r="L1236" s="17"/>
      <c r="M1236" s="17"/>
    </row>
    <row r="1237" spans="11:13">
      <c r="K1237" s="17"/>
      <c r="L1237" s="17"/>
      <c r="M1237" s="17"/>
    </row>
    <row r="1238" spans="11:13">
      <c r="K1238" s="17"/>
      <c r="L1238" s="17"/>
      <c r="M1238" s="17"/>
    </row>
    <row r="1239" spans="11:13">
      <c r="K1239" s="17"/>
      <c r="L1239" s="17"/>
      <c r="M1239" s="17"/>
    </row>
    <row r="1240" spans="11:13">
      <c r="K1240" s="17"/>
      <c r="L1240" s="17"/>
      <c r="M1240" s="17"/>
    </row>
    <row r="1241" spans="11:13">
      <c r="K1241" s="17"/>
      <c r="L1241" s="17"/>
      <c r="M1241" s="17"/>
    </row>
    <row r="1242" spans="11:13">
      <c r="K1242" s="17"/>
      <c r="L1242" s="17"/>
      <c r="M1242" s="17"/>
    </row>
    <row r="1243" spans="11:13">
      <c r="K1243" s="17"/>
      <c r="L1243" s="17"/>
      <c r="M1243" s="17"/>
    </row>
    <row r="1244" spans="11:13">
      <c r="K1244" s="17"/>
      <c r="L1244" s="17"/>
      <c r="M1244" s="17"/>
    </row>
    <row r="1245" spans="11:13">
      <c r="K1245" s="17"/>
      <c r="L1245" s="17"/>
      <c r="M1245" s="17"/>
    </row>
    <row r="1246" spans="11:13">
      <c r="K1246" s="17"/>
      <c r="L1246" s="17"/>
      <c r="M1246" s="17"/>
    </row>
    <row r="1247" spans="11:13">
      <c r="K1247" s="17"/>
      <c r="L1247" s="17"/>
      <c r="M1247" s="17"/>
    </row>
    <row r="1248" spans="11:13">
      <c r="K1248" s="17"/>
      <c r="L1248" s="17"/>
      <c r="M1248" s="17"/>
    </row>
    <row r="1249" spans="11:13">
      <c r="K1249" s="17"/>
      <c r="L1249" s="17"/>
      <c r="M1249" s="17"/>
    </row>
    <row r="1250" spans="11:13">
      <c r="K1250" s="17"/>
      <c r="L1250" s="17"/>
      <c r="M1250" s="17"/>
    </row>
    <row r="1251" spans="11:13">
      <c r="K1251" s="17"/>
      <c r="L1251" s="17"/>
      <c r="M1251" s="17"/>
    </row>
    <row r="1252" spans="11:13">
      <c r="K1252" s="17"/>
      <c r="L1252" s="17"/>
      <c r="M1252" s="17"/>
    </row>
    <row r="1253" spans="11:13">
      <c r="K1253" s="17"/>
      <c r="L1253" s="17"/>
      <c r="M1253" s="17"/>
    </row>
    <row r="1254" spans="11:13">
      <c r="K1254" s="17"/>
      <c r="L1254" s="17"/>
      <c r="M1254" s="17"/>
    </row>
    <row r="1255" spans="11:13">
      <c r="K1255" s="17"/>
      <c r="L1255" s="17"/>
      <c r="M1255" s="17"/>
    </row>
    <row r="1256" spans="11:13">
      <c r="K1256" s="17"/>
      <c r="L1256" s="17"/>
      <c r="M1256" s="17"/>
    </row>
    <row r="1257" spans="11:13">
      <c r="K1257" s="17"/>
      <c r="L1257" s="17"/>
      <c r="M1257" s="17"/>
    </row>
    <row r="1258" spans="11:13">
      <c r="K1258" s="17"/>
      <c r="L1258" s="17"/>
      <c r="M1258" s="17"/>
    </row>
    <row r="1259" spans="11:13">
      <c r="K1259" s="17"/>
      <c r="L1259" s="17"/>
      <c r="M1259" s="17"/>
    </row>
    <row r="1260" spans="11:13">
      <c r="K1260" s="17"/>
      <c r="L1260" s="17"/>
      <c r="M1260" s="17"/>
    </row>
    <row r="1261" spans="11:13">
      <c r="K1261" s="17"/>
      <c r="L1261" s="17"/>
      <c r="M1261" s="17"/>
    </row>
    <row r="1262" spans="11:13">
      <c r="K1262" s="17"/>
      <c r="L1262" s="17"/>
      <c r="M1262" s="17"/>
    </row>
    <row r="1263" spans="11:13">
      <c r="K1263" s="17"/>
      <c r="L1263" s="17"/>
      <c r="M1263" s="17"/>
    </row>
    <row r="1264" spans="11:13">
      <c r="K1264" s="17"/>
      <c r="L1264" s="17"/>
      <c r="M1264" s="17"/>
    </row>
    <row r="1265" spans="11:13">
      <c r="K1265" s="17"/>
      <c r="L1265" s="17"/>
      <c r="M1265" s="17"/>
    </row>
    <row r="1266" spans="11:13">
      <c r="K1266" s="17"/>
      <c r="L1266" s="17"/>
      <c r="M1266" s="17"/>
    </row>
    <row r="1267" spans="11:13">
      <c r="K1267" s="17"/>
      <c r="L1267" s="17"/>
      <c r="M1267" s="17"/>
    </row>
    <row r="1268" spans="11:13">
      <c r="K1268" s="17"/>
      <c r="L1268" s="17"/>
      <c r="M1268" s="17"/>
    </row>
    <row r="1269" spans="11:13">
      <c r="K1269" s="17"/>
      <c r="L1269" s="17"/>
      <c r="M1269" s="17"/>
    </row>
    <row r="1270" spans="11:13">
      <c r="K1270" s="17"/>
      <c r="L1270" s="17"/>
      <c r="M1270" s="17"/>
    </row>
    <row r="1271" spans="11:13">
      <c r="K1271" s="17"/>
      <c r="L1271" s="17"/>
      <c r="M1271" s="17"/>
    </row>
    <row r="1272" spans="11:13">
      <c r="K1272" s="17"/>
      <c r="L1272" s="17"/>
      <c r="M1272" s="17"/>
    </row>
    <row r="1273" spans="11:13">
      <c r="K1273" s="17"/>
      <c r="L1273" s="17"/>
      <c r="M1273" s="17"/>
    </row>
    <row r="1274" spans="11:13">
      <c r="K1274" s="17"/>
      <c r="L1274" s="17"/>
      <c r="M1274" s="17"/>
    </row>
    <row r="1275" spans="11:13">
      <c r="K1275" s="17"/>
      <c r="L1275" s="17"/>
      <c r="M1275" s="17"/>
    </row>
    <row r="1276" spans="11:13">
      <c r="K1276" s="17"/>
      <c r="L1276" s="17"/>
      <c r="M1276" s="17"/>
    </row>
    <row r="1277" spans="11:13">
      <c r="K1277" s="17"/>
      <c r="L1277" s="17"/>
      <c r="M1277" s="17"/>
    </row>
    <row r="1278" spans="11:13">
      <c r="K1278" s="17"/>
      <c r="L1278" s="17"/>
      <c r="M1278" s="17"/>
    </row>
    <row r="1279" spans="11:13">
      <c r="K1279" s="17"/>
      <c r="L1279" s="17"/>
      <c r="M1279" s="17"/>
    </row>
    <row r="1280" spans="11:13">
      <c r="K1280" s="17"/>
      <c r="L1280" s="17"/>
      <c r="M1280" s="17"/>
    </row>
    <row r="1281" spans="11:13">
      <c r="K1281" s="17"/>
      <c r="L1281" s="17"/>
      <c r="M1281" s="17"/>
    </row>
    <row r="1282" spans="11:13">
      <c r="K1282" s="17"/>
      <c r="L1282" s="17"/>
      <c r="M1282" s="17"/>
    </row>
    <row r="1283" spans="11:13">
      <c r="K1283" s="17"/>
      <c r="L1283" s="17"/>
      <c r="M1283" s="17"/>
    </row>
    <row r="1284" spans="11:13">
      <c r="K1284" s="17"/>
      <c r="L1284" s="17"/>
      <c r="M1284" s="17"/>
    </row>
    <row r="1285" spans="11:13">
      <c r="K1285" s="17"/>
      <c r="L1285" s="17"/>
      <c r="M1285" s="17"/>
    </row>
    <row r="1286" spans="11:13">
      <c r="K1286" s="17"/>
      <c r="L1286" s="17"/>
      <c r="M1286" s="17"/>
    </row>
    <row r="1287" spans="11:13">
      <c r="K1287" s="17"/>
      <c r="L1287" s="17"/>
      <c r="M1287" s="17"/>
    </row>
    <row r="1288" spans="11:13">
      <c r="K1288" s="17"/>
      <c r="L1288" s="17"/>
      <c r="M1288" s="17"/>
    </row>
    <row r="1289" spans="11:13">
      <c r="K1289" s="17"/>
      <c r="L1289" s="17"/>
      <c r="M1289" s="17"/>
    </row>
    <row r="1290" spans="11:13">
      <c r="K1290" s="17"/>
      <c r="L1290" s="17"/>
      <c r="M1290" s="17"/>
    </row>
    <row r="1291" spans="11:13">
      <c r="K1291" s="17"/>
      <c r="L1291" s="17"/>
      <c r="M1291" s="17"/>
    </row>
    <row r="1292" spans="11:13">
      <c r="K1292" s="17"/>
      <c r="L1292" s="17"/>
      <c r="M1292" s="17"/>
    </row>
    <row r="1293" spans="11:13">
      <c r="K1293" s="17"/>
      <c r="L1293" s="17"/>
      <c r="M1293" s="17"/>
    </row>
    <row r="1294" spans="11:13">
      <c r="K1294" s="17"/>
      <c r="L1294" s="17"/>
      <c r="M1294" s="17"/>
    </row>
    <row r="1295" spans="11:13">
      <c r="K1295" s="17"/>
      <c r="L1295" s="17"/>
      <c r="M1295" s="17"/>
    </row>
    <row r="1296" spans="11:13">
      <c r="K1296" s="17"/>
      <c r="L1296" s="17"/>
      <c r="M1296" s="17"/>
    </row>
    <row r="1297" spans="11:13">
      <c r="K1297" s="17"/>
      <c r="L1297" s="17"/>
      <c r="M1297" s="17"/>
    </row>
    <row r="1298" spans="11:13">
      <c r="K1298" s="17"/>
      <c r="L1298" s="17"/>
      <c r="M1298" s="17"/>
    </row>
    <row r="1299" spans="11:13">
      <c r="K1299" s="17"/>
      <c r="L1299" s="17"/>
      <c r="M1299" s="17"/>
    </row>
    <row r="1300" spans="11:13">
      <c r="K1300" s="17"/>
      <c r="L1300" s="17"/>
      <c r="M1300" s="17"/>
    </row>
    <row r="1301" spans="11:13">
      <c r="K1301" s="17"/>
      <c r="L1301" s="17"/>
      <c r="M1301" s="17"/>
    </row>
    <row r="1302" spans="11:13">
      <c r="K1302" s="17"/>
      <c r="L1302" s="17"/>
      <c r="M1302" s="17"/>
    </row>
    <row r="1303" spans="11:13">
      <c r="K1303" s="17"/>
      <c r="L1303" s="17"/>
      <c r="M1303" s="17"/>
    </row>
    <row r="1304" spans="11:13">
      <c r="K1304" s="17"/>
      <c r="L1304" s="17"/>
      <c r="M1304" s="17"/>
    </row>
  </sheetData>
  <mergeCells count="592">
    <mergeCell ref="A637:N637"/>
    <mergeCell ref="F616:I616"/>
    <mergeCell ref="F618:I618"/>
    <mergeCell ref="B643:C643"/>
    <mergeCell ref="E643:H643"/>
    <mergeCell ref="B644:C644"/>
    <mergeCell ref="E644:H644"/>
    <mergeCell ref="F625:I625"/>
    <mergeCell ref="F626:I626"/>
    <mergeCell ref="F628:I628"/>
    <mergeCell ref="F630:I630"/>
    <mergeCell ref="F631:I631"/>
    <mergeCell ref="F632:I632"/>
    <mergeCell ref="F634:I634"/>
    <mergeCell ref="F635:I635"/>
    <mergeCell ref="J643:M643"/>
    <mergeCell ref="J644:M644"/>
    <mergeCell ref="F614:I614"/>
    <mergeCell ref="F617:I617"/>
    <mergeCell ref="F622:I622"/>
    <mergeCell ref="F624:I624"/>
    <mergeCell ref="F593:I593"/>
    <mergeCell ref="F599:I599"/>
    <mergeCell ref="F604:I604"/>
    <mergeCell ref="A612:A613"/>
    <mergeCell ref="B612:B613"/>
    <mergeCell ref="C612:C613"/>
    <mergeCell ref="F612:I612"/>
    <mergeCell ref="F594:I594"/>
    <mergeCell ref="F598:I598"/>
    <mergeCell ref="F601:I601"/>
    <mergeCell ref="F603:I603"/>
    <mergeCell ref="F605:I605"/>
    <mergeCell ref="F607:I607"/>
    <mergeCell ref="A609:N609"/>
    <mergeCell ref="J612:J613"/>
    <mergeCell ref="K612:M612"/>
    <mergeCell ref="F464:I464"/>
    <mergeCell ref="A466:N466"/>
    <mergeCell ref="F461:I461"/>
    <mergeCell ref="F462:I462"/>
    <mergeCell ref="F463:I463"/>
    <mergeCell ref="F456:I456"/>
    <mergeCell ref="F457:I457"/>
    <mergeCell ref="F458:I458"/>
    <mergeCell ref="F459:I459"/>
    <mergeCell ref="F460:I460"/>
    <mergeCell ref="F472:I472"/>
    <mergeCell ref="F473:I473"/>
    <mergeCell ref="F474:I474"/>
    <mergeCell ref="F475:I475"/>
    <mergeCell ref="F476:I476"/>
    <mergeCell ref="F477:I477"/>
    <mergeCell ref="F478:I478"/>
    <mergeCell ref="F479:I479"/>
    <mergeCell ref="F480:I480"/>
    <mergeCell ref="F481:I481"/>
    <mergeCell ref="F482:I482"/>
    <mergeCell ref="F483:I483"/>
    <mergeCell ref="F451:I451"/>
    <mergeCell ref="F452:I452"/>
    <mergeCell ref="F453:I453"/>
    <mergeCell ref="F454:I454"/>
    <mergeCell ref="F455:I455"/>
    <mergeCell ref="F446:I446"/>
    <mergeCell ref="F447:I447"/>
    <mergeCell ref="F448:I448"/>
    <mergeCell ref="F449:I449"/>
    <mergeCell ref="F450:I450"/>
    <mergeCell ref="F441:I441"/>
    <mergeCell ref="F442:I442"/>
    <mergeCell ref="F443:I443"/>
    <mergeCell ref="F444:I444"/>
    <mergeCell ref="F445:I445"/>
    <mergeCell ref="F436:I436"/>
    <mergeCell ref="F437:I437"/>
    <mergeCell ref="F438:I438"/>
    <mergeCell ref="F439:I439"/>
    <mergeCell ref="F440:I440"/>
    <mergeCell ref="F431:I431"/>
    <mergeCell ref="F432:I432"/>
    <mergeCell ref="F433:I433"/>
    <mergeCell ref="F434:I434"/>
    <mergeCell ref="F435:I435"/>
    <mergeCell ref="F426:I426"/>
    <mergeCell ref="F427:I427"/>
    <mergeCell ref="F428:I428"/>
    <mergeCell ref="F429:I429"/>
    <mergeCell ref="F430:I430"/>
    <mergeCell ref="F418:I418"/>
    <mergeCell ref="A420:N420"/>
    <mergeCell ref="F409:I409"/>
    <mergeCell ref="A424:A425"/>
    <mergeCell ref="B424:B425"/>
    <mergeCell ref="C424:C425"/>
    <mergeCell ref="F424:I424"/>
    <mergeCell ref="J424:J425"/>
    <mergeCell ref="K424:M424"/>
    <mergeCell ref="F413:I413"/>
    <mergeCell ref="F414:I414"/>
    <mergeCell ref="F415:I415"/>
    <mergeCell ref="F416:I416"/>
    <mergeCell ref="F417:I417"/>
    <mergeCell ref="F407:I407"/>
    <mergeCell ref="F408:I408"/>
    <mergeCell ref="F410:I410"/>
    <mergeCell ref="F411:I411"/>
    <mergeCell ref="F412:I412"/>
    <mergeCell ref="F402:I402"/>
    <mergeCell ref="F403:I403"/>
    <mergeCell ref="F404:I404"/>
    <mergeCell ref="F405:I405"/>
    <mergeCell ref="F406:I406"/>
    <mergeCell ref="F397:I397"/>
    <mergeCell ref="F398:I398"/>
    <mergeCell ref="F399:I399"/>
    <mergeCell ref="F400:I400"/>
    <mergeCell ref="F401:I401"/>
    <mergeCell ref="F392:I392"/>
    <mergeCell ref="F393:I393"/>
    <mergeCell ref="F394:I394"/>
    <mergeCell ref="F395:I395"/>
    <mergeCell ref="F396:I396"/>
    <mergeCell ref="F387:I387"/>
    <mergeCell ref="F388:I388"/>
    <mergeCell ref="F389:I389"/>
    <mergeCell ref="F390:I390"/>
    <mergeCell ref="F391:I391"/>
    <mergeCell ref="F383:I383"/>
    <mergeCell ref="F384:I384"/>
    <mergeCell ref="F385:I385"/>
    <mergeCell ref="F386:I386"/>
    <mergeCell ref="F378:I378"/>
    <mergeCell ref="F379:I379"/>
    <mergeCell ref="F380:I380"/>
    <mergeCell ref="F381:I381"/>
    <mergeCell ref="F382:I382"/>
    <mergeCell ref="F369:I369"/>
    <mergeCell ref="A374:N374"/>
    <mergeCell ref="A376:A377"/>
    <mergeCell ref="B376:B377"/>
    <mergeCell ref="C376:C377"/>
    <mergeCell ref="F376:I376"/>
    <mergeCell ref="J376:J377"/>
    <mergeCell ref="K376:M376"/>
    <mergeCell ref="F370:I370"/>
    <mergeCell ref="F371:I371"/>
    <mergeCell ref="F372:I372"/>
    <mergeCell ref="F364:I364"/>
    <mergeCell ref="F365:I365"/>
    <mergeCell ref="F366:I366"/>
    <mergeCell ref="F367:I367"/>
    <mergeCell ref="F368:I368"/>
    <mergeCell ref="F358:I358"/>
    <mergeCell ref="F359:I359"/>
    <mergeCell ref="F360:I360"/>
    <mergeCell ref="F361:I361"/>
    <mergeCell ref="F362:I362"/>
    <mergeCell ref="F353:I353"/>
    <mergeCell ref="F354:I354"/>
    <mergeCell ref="F355:I355"/>
    <mergeCell ref="F356:I356"/>
    <mergeCell ref="F357:I357"/>
    <mergeCell ref="F348:I348"/>
    <mergeCell ref="F349:I349"/>
    <mergeCell ref="F350:I350"/>
    <mergeCell ref="F351:I351"/>
    <mergeCell ref="F352:I352"/>
    <mergeCell ref="F343:I343"/>
    <mergeCell ref="F344:I344"/>
    <mergeCell ref="F345:I345"/>
    <mergeCell ref="F346:I346"/>
    <mergeCell ref="F347:I347"/>
    <mergeCell ref="F338:I338"/>
    <mergeCell ref="F339:I339"/>
    <mergeCell ref="F340:I340"/>
    <mergeCell ref="F341:I341"/>
    <mergeCell ref="F342:I342"/>
    <mergeCell ref="K329:M329"/>
    <mergeCell ref="F331:I331"/>
    <mergeCell ref="F332:I332"/>
    <mergeCell ref="F336:I336"/>
    <mergeCell ref="F337:I337"/>
    <mergeCell ref="F333:I333"/>
    <mergeCell ref="F335:I335"/>
    <mergeCell ref="F334:I334"/>
    <mergeCell ref="A329:A330"/>
    <mergeCell ref="B329:B330"/>
    <mergeCell ref="C329:C330"/>
    <mergeCell ref="F329:I329"/>
    <mergeCell ref="J329:J330"/>
    <mergeCell ref="F323:I323"/>
    <mergeCell ref="A325:N325"/>
    <mergeCell ref="F318:I318"/>
    <mergeCell ref="F319:I319"/>
    <mergeCell ref="F320:I320"/>
    <mergeCell ref="F321:I321"/>
    <mergeCell ref="F322:I322"/>
    <mergeCell ref="F312:I312"/>
    <mergeCell ref="F314:I314"/>
    <mergeCell ref="F315:I315"/>
    <mergeCell ref="F316:I316"/>
    <mergeCell ref="F317:I317"/>
    <mergeCell ref="F307:I307"/>
    <mergeCell ref="F308:I308"/>
    <mergeCell ref="F309:I309"/>
    <mergeCell ref="F310:I310"/>
    <mergeCell ref="F311:I311"/>
    <mergeCell ref="F302:I302"/>
    <mergeCell ref="F303:I303"/>
    <mergeCell ref="F304:I304"/>
    <mergeCell ref="F305:I305"/>
    <mergeCell ref="F306:I306"/>
    <mergeCell ref="F297:I297"/>
    <mergeCell ref="F298:I298"/>
    <mergeCell ref="F299:I299"/>
    <mergeCell ref="F300:I300"/>
    <mergeCell ref="F301:I301"/>
    <mergeCell ref="F292:I292"/>
    <mergeCell ref="F293:I293"/>
    <mergeCell ref="F294:I294"/>
    <mergeCell ref="F295:I295"/>
    <mergeCell ref="F296:I296"/>
    <mergeCell ref="F287:I287"/>
    <mergeCell ref="F288:I288"/>
    <mergeCell ref="F289:I289"/>
    <mergeCell ref="F290:I290"/>
    <mergeCell ref="F291:I291"/>
    <mergeCell ref="K282:M282"/>
    <mergeCell ref="N282:N283"/>
    <mergeCell ref="F284:I284"/>
    <mergeCell ref="F285:I285"/>
    <mergeCell ref="F286:I286"/>
    <mergeCell ref="A282:A283"/>
    <mergeCell ref="B282:B283"/>
    <mergeCell ref="C282:C283"/>
    <mergeCell ref="F282:I282"/>
    <mergeCell ref="J282:J283"/>
    <mergeCell ref="F277:I277"/>
    <mergeCell ref="F278:I278"/>
    <mergeCell ref="A280:N280"/>
    <mergeCell ref="F243:I243"/>
    <mergeCell ref="F270:I270"/>
    <mergeCell ref="F272:I272"/>
    <mergeCell ref="F273:I273"/>
    <mergeCell ref="F274:I274"/>
    <mergeCell ref="F275:I275"/>
    <mergeCell ref="F276:I276"/>
    <mergeCell ref="F266:I266"/>
    <mergeCell ref="F267:I267"/>
    <mergeCell ref="F268:I268"/>
    <mergeCell ref="F269:I269"/>
    <mergeCell ref="F271:I271"/>
    <mergeCell ref="F261:I261"/>
    <mergeCell ref="F262:I262"/>
    <mergeCell ref="F263:I263"/>
    <mergeCell ref="F264:I264"/>
    <mergeCell ref="F265:I265"/>
    <mergeCell ref="F256:I256"/>
    <mergeCell ref="F257:I257"/>
    <mergeCell ref="F258:I258"/>
    <mergeCell ref="F259:I259"/>
    <mergeCell ref="F260:I260"/>
    <mergeCell ref="F251:I251"/>
    <mergeCell ref="F252:I252"/>
    <mergeCell ref="F253:I253"/>
    <mergeCell ref="F254:I254"/>
    <mergeCell ref="F255:I255"/>
    <mergeCell ref="F246:I246"/>
    <mergeCell ref="F247:I247"/>
    <mergeCell ref="F248:I248"/>
    <mergeCell ref="F249:I249"/>
    <mergeCell ref="F250:I250"/>
    <mergeCell ref="F240:I240"/>
    <mergeCell ref="F241:I241"/>
    <mergeCell ref="F242:I242"/>
    <mergeCell ref="F244:I244"/>
    <mergeCell ref="F245:I245"/>
    <mergeCell ref="K235:M235"/>
    <mergeCell ref="N235:N236"/>
    <mergeCell ref="F237:I237"/>
    <mergeCell ref="F238:I238"/>
    <mergeCell ref="F239:I239"/>
    <mergeCell ref="A235:A236"/>
    <mergeCell ref="B235:B236"/>
    <mergeCell ref="C235:C236"/>
    <mergeCell ref="F235:I235"/>
    <mergeCell ref="J235:J236"/>
    <mergeCell ref="F222:I222"/>
    <mergeCell ref="F231:I231"/>
    <mergeCell ref="A233:N233"/>
    <mergeCell ref="F199:I199"/>
    <mergeCell ref="F209:I209"/>
    <mergeCell ref="F216:I216"/>
    <mergeCell ref="F217:I217"/>
    <mergeCell ref="F218:I218"/>
    <mergeCell ref="F224:I224"/>
    <mergeCell ref="F225:I225"/>
    <mergeCell ref="F226:I226"/>
    <mergeCell ref="F227:I227"/>
    <mergeCell ref="F228:I228"/>
    <mergeCell ref="F229:I229"/>
    <mergeCell ref="F230:I230"/>
    <mergeCell ref="F214:I214"/>
    <mergeCell ref="F215:I215"/>
    <mergeCell ref="F219:I219"/>
    <mergeCell ref="F220:I220"/>
    <mergeCell ref="F221:I221"/>
    <mergeCell ref="F208:I208"/>
    <mergeCell ref="F210:I210"/>
    <mergeCell ref="F211:I211"/>
    <mergeCell ref="F212:I212"/>
    <mergeCell ref="F213:I213"/>
    <mergeCell ref="F203:I203"/>
    <mergeCell ref="F204:I204"/>
    <mergeCell ref="F205:I205"/>
    <mergeCell ref="F206:I206"/>
    <mergeCell ref="F207:I207"/>
    <mergeCell ref="F200:I200"/>
    <mergeCell ref="F201:I201"/>
    <mergeCell ref="F202:I202"/>
    <mergeCell ref="F198:I198"/>
    <mergeCell ref="F195:I195"/>
    <mergeCell ref="F197:I197"/>
    <mergeCell ref="F190:I190"/>
    <mergeCell ref="F191:I191"/>
    <mergeCell ref="F192:I192"/>
    <mergeCell ref="F193:I193"/>
    <mergeCell ref="F194:I194"/>
    <mergeCell ref="A139:N139"/>
    <mergeCell ref="A185:N185"/>
    <mergeCell ref="A188:A189"/>
    <mergeCell ref="B188:B189"/>
    <mergeCell ref="C188:C189"/>
    <mergeCell ref="F188:I188"/>
    <mergeCell ref="J188:J189"/>
    <mergeCell ref="K188:M188"/>
    <mergeCell ref="N188:N189"/>
    <mergeCell ref="F171:I171"/>
    <mergeCell ref="F173:I173"/>
    <mergeCell ref="F175:I175"/>
    <mergeCell ref="F179:I179"/>
    <mergeCell ref="F180:I180"/>
    <mergeCell ref="F181:I181"/>
    <mergeCell ref="F182:I182"/>
    <mergeCell ref="F183:I183"/>
    <mergeCell ref="F168:I168"/>
    <mergeCell ref="F169:I169"/>
    <mergeCell ref="F170:I170"/>
    <mergeCell ref="F172:I172"/>
    <mergeCell ref="F174:I174"/>
    <mergeCell ref="F162:I162"/>
    <mergeCell ref="F163:I163"/>
    <mergeCell ref="F164:I164"/>
    <mergeCell ref="F165:I165"/>
    <mergeCell ref="F167:I167"/>
    <mergeCell ref="F166:I166"/>
    <mergeCell ref="F156:I156"/>
    <mergeCell ref="F158:I158"/>
    <mergeCell ref="F159:I159"/>
    <mergeCell ref="F160:I160"/>
    <mergeCell ref="F161:I161"/>
    <mergeCell ref="F151:I151"/>
    <mergeCell ref="F152:I152"/>
    <mergeCell ref="F153:I153"/>
    <mergeCell ref="F154:I154"/>
    <mergeCell ref="F155:I155"/>
    <mergeCell ref="F146:I146"/>
    <mergeCell ref="F147:I147"/>
    <mergeCell ref="F148:I148"/>
    <mergeCell ref="F149:I149"/>
    <mergeCell ref="F150:I150"/>
    <mergeCell ref="K141:M141"/>
    <mergeCell ref="N141:N142"/>
    <mergeCell ref="F143:I143"/>
    <mergeCell ref="F144:I144"/>
    <mergeCell ref="F145:I145"/>
    <mergeCell ref="A141:A142"/>
    <mergeCell ref="B141:B142"/>
    <mergeCell ref="C141:C142"/>
    <mergeCell ref="F141:I141"/>
    <mergeCell ref="J141:J142"/>
    <mergeCell ref="F133:I133"/>
    <mergeCell ref="F134:I134"/>
    <mergeCell ref="F135:I135"/>
    <mergeCell ref="F136:I136"/>
    <mergeCell ref="F137:I137"/>
    <mergeCell ref="F124:I124"/>
    <mergeCell ref="F126:I126"/>
    <mergeCell ref="F130:I130"/>
    <mergeCell ref="F131:I131"/>
    <mergeCell ref="F132:I132"/>
    <mergeCell ref="F118:I118"/>
    <mergeCell ref="F119:I119"/>
    <mergeCell ref="F120:I120"/>
    <mergeCell ref="F121:I121"/>
    <mergeCell ref="F122:I122"/>
    <mergeCell ref="F113:I113"/>
    <mergeCell ref="F114:I114"/>
    <mergeCell ref="F115:I115"/>
    <mergeCell ref="F116:I116"/>
    <mergeCell ref="F117:I117"/>
    <mergeCell ref="F107:I107"/>
    <mergeCell ref="F108:I108"/>
    <mergeCell ref="F109:I109"/>
    <mergeCell ref="F111:I111"/>
    <mergeCell ref="F112:I112"/>
    <mergeCell ref="F32:I32"/>
    <mergeCell ref="F33:I33"/>
    <mergeCell ref="A3:N3"/>
    <mergeCell ref="A4:N4"/>
    <mergeCell ref="F14:I14"/>
    <mergeCell ref="F18:I18"/>
    <mergeCell ref="F19:I19"/>
    <mergeCell ref="F16:I16"/>
    <mergeCell ref="N11:N12"/>
    <mergeCell ref="C11:C12"/>
    <mergeCell ref="A11:A12"/>
    <mergeCell ref="B11:B12"/>
    <mergeCell ref="F11:I11"/>
    <mergeCell ref="K11:M11"/>
    <mergeCell ref="E13:E42"/>
    <mergeCell ref="E782:H782"/>
    <mergeCell ref="E783:H783"/>
    <mergeCell ref="B782:C782"/>
    <mergeCell ref="B783:C783"/>
    <mergeCell ref="J11:J12"/>
    <mergeCell ref="F20:I20"/>
    <mergeCell ref="F21:I21"/>
    <mergeCell ref="F22:I22"/>
    <mergeCell ref="F23:I23"/>
    <mergeCell ref="F24:I24"/>
    <mergeCell ref="F25:I25"/>
    <mergeCell ref="F27:I27"/>
    <mergeCell ref="F28:I28"/>
    <mergeCell ref="F29:I29"/>
    <mergeCell ref="F30:I30"/>
    <mergeCell ref="F31:I31"/>
    <mergeCell ref="F36:I36"/>
    <mergeCell ref="F35:I35"/>
    <mergeCell ref="F38:I38"/>
    <mergeCell ref="F41:I41"/>
    <mergeCell ref="F37:I37"/>
    <mergeCell ref="F39:I39"/>
    <mergeCell ref="F55:I55"/>
    <mergeCell ref="F56:I56"/>
    <mergeCell ref="F59:I59"/>
    <mergeCell ref="F60:I60"/>
    <mergeCell ref="F61:I61"/>
    <mergeCell ref="F62:I62"/>
    <mergeCell ref="F66:I66"/>
    <mergeCell ref="F57:I57"/>
    <mergeCell ref="A44:N44"/>
    <mergeCell ref="A49:A50"/>
    <mergeCell ref="B49:B50"/>
    <mergeCell ref="C49:C50"/>
    <mergeCell ref="F49:I49"/>
    <mergeCell ref="J49:J50"/>
    <mergeCell ref="K49:M49"/>
    <mergeCell ref="N49:N50"/>
    <mergeCell ref="F52:I52"/>
    <mergeCell ref="F53:I53"/>
    <mergeCell ref="N94:N95"/>
    <mergeCell ref="F86:I86"/>
    <mergeCell ref="F87:I87"/>
    <mergeCell ref="F89:I89"/>
    <mergeCell ref="A92:N92"/>
    <mergeCell ref="F64:I64"/>
    <mergeCell ref="F75:I75"/>
    <mergeCell ref="F73:I73"/>
    <mergeCell ref="F74:I74"/>
    <mergeCell ref="F68:I68"/>
    <mergeCell ref="F69:I69"/>
    <mergeCell ref="F70:I70"/>
    <mergeCell ref="F71:I71"/>
    <mergeCell ref="F82:I82"/>
    <mergeCell ref="F83:I83"/>
    <mergeCell ref="F88:I88"/>
    <mergeCell ref="F90:I90"/>
    <mergeCell ref="F77:I77"/>
    <mergeCell ref="F78:I78"/>
    <mergeCell ref="F79:I79"/>
    <mergeCell ref="F80:I80"/>
    <mergeCell ref="F81:I81"/>
    <mergeCell ref="F76:I76"/>
    <mergeCell ref="F84:I84"/>
    <mergeCell ref="F85:I85"/>
    <mergeCell ref="A470:A471"/>
    <mergeCell ref="B470:B471"/>
    <mergeCell ref="C470:C471"/>
    <mergeCell ref="F470:I470"/>
    <mergeCell ref="J470:J471"/>
    <mergeCell ref="K470:M470"/>
    <mergeCell ref="A94:A95"/>
    <mergeCell ref="B94:B95"/>
    <mergeCell ref="C94:C95"/>
    <mergeCell ref="F94:I94"/>
    <mergeCell ref="J94:J95"/>
    <mergeCell ref="K94:M94"/>
    <mergeCell ref="F96:I96"/>
    <mergeCell ref="F102:I102"/>
    <mergeCell ref="F103:I103"/>
    <mergeCell ref="F104:I104"/>
    <mergeCell ref="F105:I105"/>
    <mergeCell ref="F106:I106"/>
    <mergeCell ref="F97:I97"/>
    <mergeCell ref="F98:I98"/>
    <mergeCell ref="F99:I99"/>
    <mergeCell ref="F100:I100"/>
    <mergeCell ref="F101:I101"/>
    <mergeCell ref="F484:I484"/>
    <mergeCell ref="F485:I485"/>
    <mergeCell ref="F486:I486"/>
    <mergeCell ref="F487:I487"/>
    <mergeCell ref="F488:I488"/>
    <mergeCell ref="F489:I489"/>
    <mergeCell ref="F499:I499"/>
    <mergeCell ref="F500:I500"/>
    <mergeCell ref="F501:I501"/>
    <mergeCell ref="F503:I503"/>
    <mergeCell ref="F505:I505"/>
    <mergeCell ref="F507:I507"/>
    <mergeCell ref="F490:I490"/>
    <mergeCell ref="F491:I491"/>
    <mergeCell ref="F492:I492"/>
    <mergeCell ref="F493:I493"/>
    <mergeCell ref="F494:I494"/>
    <mergeCell ref="F495:I495"/>
    <mergeCell ref="F496:I496"/>
    <mergeCell ref="F497:I497"/>
    <mergeCell ref="F498:I498"/>
    <mergeCell ref="F509:I509"/>
    <mergeCell ref="F511:I511"/>
    <mergeCell ref="F512:I512"/>
    <mergeCell ref="F513:I513"/>
    <mergeCell ref="A515:N515"/>
    <mergeCell ref="A518:A519"/>
    <mergeCell ref="B518:B519"/>
    <mergeCell ref="C518:C519"/>
    <mergeCell ref="F518:I518"/>
    <mergeCell ref="J518:J519"/>
    <mergeCell ref="K518:M518"/>
    <mergeCell ref="F530:I530"/>
    <mergeCell ref="F531:I531"/>
    <mergeCell ref="F533:I533"/>
    <mergeCell ref="F534:I534"/>
    <mergeCell ref="F536:I536"/>
    <mergeCell ref="F537:I537"/>
    <mergeCell ref="F520:I520"/>
    <mergeCell ref="F521:I521"/>
    <mergeCell ref="F522:I522"/>
    <mergeCell ref="F523:I523"/>
    <mergeCell ref="F524:I524"/>
    <mergeCell ref="F525:I525"/>
    <mergeCell ref="F526:I526"/>
    <mergeCell ref="F528:I528"/>
    <mergeCell ref="F548:I548"/>
    <mergeCell ref="F550:I550"/>
    <mergeCell ref="F551:I551"/>
    <mergeCell ref="F553:I553"/>
    <mergeCell ref="F555:I555"/>
    <mergeCell ref="F539:I539"/>
    <mergeCell ref="F540:I540"/>
    <mergeCell ref="F542:I542"/>
    <mergeCell ref="F544:I544"/>
    <mergeCell ref="F546:I546"/>
    <mergeCell ref="F567:I567"/>
    <mergeCell ref="F568:I568"/>
    <mergeCell ref="F570:I570"/>
    <mergeCell ref="F572:I572"/>
    <mergeCell ref="F574:I574"/>
    <mergeCell ref="F576:I576"/>
    <mergeCell ref="F557:I557"/>
    <mergeCell ref="F558:I558"/>
    <mergeCell ref="A560:N560"/>
    <mergeCell ref="A565:A566"/>
    <mergeCell ref="B565:B566"/>
    <mergeCell ref="C565:C566"/>
    <mergeCell ref="F565:I565"/>
    <mergeCell ref="J565:J566"/>
    <mergeCell ref="K565:M565"/>
    <mergeCell ref="F578:I578"/>
    <mergeCell ref="F580:I580"/>
    <mergeCell ref="F581:I581"/>
    <mergeCell ref="F583:I583"/>
    <mergeCell ref="F584:I584"/>
    <mergeCell ref="F586:I586"/>
    <mergeCell ref="F587:I587"/>
    <mergeCell ref="F589:I589"/>
    <mergeCell ref="F592:I592"/>
    <mergeCell ref="F582:I582"/>
    <mergeCell ref="F588:I588"/>
  </mergeCells>
  <pageMargins left="0.5" right="0.5" top="0.75" bottom="0.75" header="0.3" footer="0.3"/>
  <pageSetup paperSize="14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2025-02-06T01:47:36Z</cp:lastPrinted>
  <dcterms:created xsi:type="dcterms:W3CDTF">2023-10-25T03:21:55Z</dcterms:created>
  <dcterms:modified xsi:type="dcterms:W3CDTF">2025-02-15T01:22:19Z</dcterms:modified>
</cp:coreProperties>
</file>